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u\Desktop\"/>
    </mc:Choice>
  </mc:AlternateContent>
  <xr:revisionPtr revIDLastSave="0" documentId="13_ncr:1_{34E47BBC-D57A-46BF-8FA4-8876812FD878}" xr6:coauthVersionLast="28" xr6:coauthVersionMax="28" xr10:uidLastSave="{00000000-0000-0000-0000-000000000000}"/>
  <bookViews>
    <workbookView xWindow="120" yWindow="30" windowWidth="26865" windowHeight="13545" tabRatio="864" firstSheet="1" activeTab="14" xr2:uid="{00000000-000D-0000-FFFF-FFFF00000000}"/>
  </bookViews>
  <sheets>
    <sheet name="Tabelite kasutusjuhised" sheetId="24" r:id="rId1"/>
    <sheet name="Lisamaterjalid" sheetId="12" r:id="rId2"/>
    <sheet name="Sojaerijuhtivused" sheetId="13" r:id="rId3"/>
    <sheet name="Betoonsein" sheetId="14" r:id="rId4"/>
    <sheet name="Columbia-Kivi" sheetId="16" r:id="rId5"/>
    <sheet name="Fibo" sheetId="17" r:id="rId6"/>
    <sheet name="Aeroc" sheetId="18" r:id="rId7"/>
    <sheet name="Puitkarkass" sheetId="19" r:id="rId8"/>
    <sheet name="Silikaattellis" sheetId="20" r:id="rId9"/>
    <sheet name="Savitellis" sheetId="21" r:id="rId10"/>
    <sheet name="Tuhaplokk" sheetId="22" r:id="rId11"/>
    <sheet name="Katus_Puit" sheetId="25" r:id="rId12"/>
    <sheet name="Katus_Betoon" sheetId="23" r:id="rId13"/>
    <sheet name="Katus_PlekkKandeprofiil" sheetId="11" r:id="rId14"/>
    <sheet name="Katus_Olemasolevad" sheetId="27" r:id="rId15"/>
  </sheets>
  <calcPr calcId="171027"/>
</workbook>
</file>

<file path=xl/calcChain.xml><?xml version="1.0" encoding="utf-8"?>
<calcChain xmlns="http://schemas.openxmlformats.org/spreadsheetml/2006/main">
  <c r="C38" i="21" l="1"/>
  <c r="C23" i="21"/>
  <c r="C8" i="21"/>
  <c r="C38" i="20"/>
  <c r="C23" i="20"/>
  <c r="C8" i="20"/>
  <c r="H7" i="20" s="1"/>
  <c r="M36" i="14"/>
  <c r="O60" i="27"/>
  <c r="O44" i="27"/>
  <c r="O61" i="27"/>
  <c r="O59" i="27"/>
  <c r="D59" i="27"/>
  <c r="O58" i="27"/>
  <c r="D58" i="27"/>
  <c r="O57" i="27"/>
  <c r="D57" i="27"/>
  <c r="O54" i="27"/>
  <c r="O64" i="27" s="1"/>
  <c r="O45" i="27"/>
  <c r="O43" i="27"/>
  <c r="D43" i="27"/>
  <c r="O42" i="27"/>
  <c r="D42" i="27"/>
  <c r="O41" i="27"/>
  <c r="D41" i="27"/>
  <c r="O38" i="27"/>
  <c r="O47" i="27" s="1"/>
  <c r="O27" i="27"/>
  <c r="O26" i="27"/>
  <c r="O25" i="27"/>
  <c r="D25" i="27"/>
  <c r="O24" i="27"/>
  <c r="D24" i="27"/>
  <c r="O23" i="27"/>
  <c r="D23" i="27"/>
  <c r="O20" i="27"/>
  <c r="O30" i="27" s="1"/>
  <c r="O11" i="27"/>
  <c r="O10" i="27"/>
  <c r="O9" i="27"/>
  <c r="D9" i="27"/>
  <c r="O8" i="27"/>
  <c r="D8" i="27"/>
  <c r="O7" i="27"/>
  <c r="D7" i="27"/>
  <c r="O4" i="27"/>
  <c r="O13" i="27" s="1"/>
  <c r="O9" i="11"/>
  <c r="P12" i="20"/>
  <c r="P9" i="20"/>
  <c r="P8" i="20"/>
  <c r="P7" i="20"/>
  <c r="M6" i="20"/>
  <c r="P4" i="20"/>
  <c r="P14" i="20" s="1"/>
  <c r="O8" i="11"/>
  <c r="M34" i="23"/>
  <c r="D9" i="11"/>
  <c r="D8" i="11"/>
  <c r="D7" i="11"/>
  <c r="O7" i="11"/>
  <c r="O4" i="11"/>
  <c r="O38" i="25"/>
  <c r="O37" i="25"/>
  <c r="O42" i="25"/>
  <c r="D39" i="25"/>
  <c r="D38" i="25"/>
  <c r="D37" i="25"/>
  <c r="O34" i="25"/>
  <c r="O7" i="25"/>
  <c r="O27" i="25"/>
  <c r="D24" i="25"/>
  <c r="D23" i="25"/>
  <c r="O22" i="25"/>
  <c r="D22" i="25"/>
  <c r="O19" i="25"/>
  <c r="D9" i="25"/>
  <c r="D8" i="25"/>
  <c r="P7" i="19"/>
  <c r="O8" i="25"/>
  <c r="D7" i="25"/>
  <c r="O4" i="25"/>
  <c r="O12" i="25" s="1"/>
  <c r="C53" i="24"/>
  <c r="P52" i="24"/>
  <c r="P47" i="24"/>
  <c r="M46" i="24"/>
  <c r="P44" i="24"/>
  <c r="P54" i="24" s="1"/>
  <c r="P39" i="23"/>
  <c r="P25" i="23"/>
  <c r="P11" i="23"/>
  <c r="P32" i="23"/>
  <c r="P18" i="23"/>
  <c r="P4" i="23"/>
  <c r="P8" i="23"/>
  <c r="P7" i="23"/>
  <c r="P22" i="23"/>
  <c r="P21" i="23"/>
  <c r="P36" i="23"/>
  <c r="P35" i="23"/>
  <c r="C40" i="23"/>
  <c r="C26" i="23"/>
  <c r="M20" i="23"/>
  <c r="C12" i="23"/>
  <c r="C117" i="21"/>
  <c r="C132" i="21"/>
  <c r="C102" i="21"/>
  <c r="M6" i="23"/>
  <c r="D7" i="20" l="1"/>
  <c r="F7" i="20"/>
  <c r="K7" i="20"/>
  <c r="J7" i="20"/>
  <c r="E7" i="20"/>
  <c r="G7" i="20"/>
  <c r="I7" i="20"/>
  <c r="O32" i="27"/>
  <c r="G23" i="27" s="1"/>
  <c r="O49" i="27"/>
  <c r="J42" i="27" s="1"/>
  <c r="O66" i="27"/>
  <c r="K57" i="27" s="1"/>
  <c r="F42" i="27"/>
  <c r="E43" i="27"/>
  <c r="I43" i="27"/>
  <c r="F58" i="27"/>
  <c r="E59" i="27"/>
  <c r="G59" i="27"/>
  <c r="O15" i="27"/>
  <c r="E7" i="27" s="1"/>
  <c r="O12" i="11"/>
  <c r="O14" i="11" s="1"/>
  <c r="O44" i="25"/>
  <c r="K38" i="25" s="1"/>
  <c r="O29" i="25"/>
  <c r="J24" i="25" s="1"/>
  <c r="P27" i="23"/>
  <c r="P41" i="23"/>
  <c r="D38" i="23" s="1"/>
  <c r="O14" i="25"/>
  <c r="G8" i="25" s="1"/>
  <c r="K51" i="24"/>
  <c r="E47" i="24"/>
  <c r="G47" i="24"/>
  <c r="I47" i="24"/>
  <c r="K47" i="24"/>
  <c r="D48" i="24"/>
  <c r="F48" i="24"/>
  <c r="H48" i="24"/>
  <c r="J48" i="24"/>
  <c r="D49" i="24"/>
  <c r="F49" i="24"/>
  <c r="H49" i="24"/>
  <c r="J49" i="24"/>
  <c r="D50" i="24"/>
  <c r="F50" i="24"/>
  <c r="H50" i="24"/>
  <c r="J50" i="24"/>
  <c r="D51" i="24"/>
  <c r="F51" i="24"/>
  <c r="H51" i="24"/>
  <c r="J51" i="24"/>
  <c r="D47" i="24"/>
  <c r="F47" i="24"/>
  <c r="H47" i="24"/>
  <c r="J47" i="24"/>
  <c r="E48" i="24"/>
  <c r="G48" i="24"/>
  <c r="I48" i="24"/>
  <c r="K48" i="24"/>
  <c r="E49" i="24"/>
  <c r="G49" i="24"/>
  <c r="I49" i="24"/>
  <c r="K49" i="24"/>
  <c r="E50" i="24"/>
  <c r="G50" i="24"/>
  <c r="I50" i="24"/>
  <c r="K50" i="24"/>
  <c r="E51" i="24"/>
  <c r="G51" i="24"/>
  <c r="I51" i="24"/>
  <c r="F38" i="23"/>
  <c r="F37" i="23"/>
  <c r="F36" i="23"/>
  <c r="F35" i="23"/>
  <c r="E38" i="23"/>
  <c r="E37" i="23"/>
  <c r="E36" i="23"/>
  <c r="E35" i="23"/>
  <c r="J24" i="23"/>
  <c r="F24" i="23"/>
  <c r="K23" i="23"/>
  <c r="I23" i="23"/>
  <c r="G23" i="23"/>
  <c r="E23" i="23"/>
  <c r="K22" i="23"/>
  <c r="I22" i="23"/>
  <c r="G22" i="23"/>
  <c r="E22" i="23"/>
  <c r="K21" i="23"/>
  <c r="I21" i="23"/>
  <c r="G21" i="23"/>
  <c r="E21" i="23"/>
  <c r="H24" i="23"/>
  <c r="D24" i="23"/>
  <c r="J23" i="23"/>
  <c r="H23" i="23"/>
  <c r="F23" i="23"/>
  <c r="D23" i="23"/>
  <c r="J22" i="23"/>
  <c r="H22" i="23"/>
  <c r="F22" i="23"/>
  <c r="D22" i="23"/>
  <c r="J21" i="23"/>
  <c r="H21" i="23"/>
  <c r="F21" i="23"/>
  <c r="D21" i="23"/>
  <c r="K24" i="23"/>
  <c r="E24" i="23"/>
  <c r="G24" i="23"/>
  <c r="I24" i="23"/>
  <c r="P13" i="23"/>
  <c r="J10" i="23" s="1"/>
  <c r="E10" i="23"/>
  <c r="G10" i="23"/>
  <c r="K10" i="23"/>
  <c r="D7" i="23"/>
  <c r="F7" i="23"/>
  <c r="H7" i="23"/>
  <c r="J7" i="23"/>
  <c r="E8" i="23"/>
  <c r="G8" i="23"/>
  <c r="I8" i="23"/>
  <c r="K8" i="23"/>
  <c r="D9" i="23"/>
  <c r="F9" i="23"/>
  <c r="H9" i="23"/>
  <c r="J9" i="23"/>
  <c r="D10" i="23"/>
  <c r="F10" i="23"/>
  <c r="H10" i="23"/>
  <c r="J24" i="27" l="1"/>
  <c r="G35" i="23"/>
  <c r="G36" i="23"/>
  <c r="G37" i="23"/>
  <c r="G38" i="23"/>
  <c r="H35" i="23"/>
  <c r="H36" i="23"/>
  <c r="H37" i="23"/>
  <c r="H38" i="23"/>
  <c r="E39" i="25"/>
  <c r="J37" i="25"/>
  <c r="E25" i="27"/>
  <c r="I59" i="27"/>
  <c r="G57" i="27"/>
  <c r="E41" i="27"/>
  <c r="G39" i="25"/>
  <c r="I35" i="23"/>
  <c r="I36" i="23"/>
  <c r="I37" i="23"/>
  <c r="I38" i="23"/>
  <c r="J35" i="23"/>
  <c r="J36" i="23"/>
  <c r="J37" i="23"/>
  <c r="J38" i="23"/>
  <c r="J38" i="25"/>
  <c r="H37" i="25"/>
  <c r="F24" i="27"/>
  <c r="F38" i="25"/>
  <c r="G25" i="27"/>
  <c r="I10" i="23"/>
  <c r="K38" i="23"/>
  <c r="K35" i="23"/>
  <c r="K36" i="23"/>
  <c r="K37" i="23"/>
  <c r="D35" i="23"/>
  <c r="D36" i="23"/>
  <c r="D37" i="23"/>
  <c r="I39" i="25"/>
  <c r="H38" i="25"/>
  <c r="F37" i="25"/>
  <c r="I25" i="27"/>
  <c r="K9" i="23"/>
  <c r="H39" i="25"/>
  <c r="I9" i="23"/>
  <c r="K37" i="25"/>
  <c r="J39" i="25"/>
  <c r="F39" i="25"/>
  <c r="K39" i="25"/>
  <c r="E9" i="27"/>
  <c r="H58" i="27"/>
  <c r="I57" i="27"/>
  <c r="E57" i="27"/>
  <c r="G43" i="27"/>
  <c r="H42" i="27"/>
  <c r="I41" i="27"/>
  <c r="G41" i="27"/>
  <c r="J59" i="27"/>
  <c r="F59" i="27"/>
  <c r="I58" i="27"/>
  <c r="E58" i="27"/>
  <c r="H57" i="27"/>
  <c r="H43" i="27"/>
  <c r="K42" i="27"/>
  <c r="G42" i="27"/>
  <c r="J41" i="27"/>
  <c r="F41" i="27"/>
  <c r="J58" i="27"/>
  <c r="K43" i="27"/>
  <c r="K41" i="27"/>
  <c r="H59" i="27"/>
  <c r="K58" i="27"/>
  <c r="G58" i="27"/>
  <c r="J57" i="27"/>
  <c r="F57" i="27"/>
  <c r="J43" i="27"/>
  <c r="F43" i="27"/>
  <c r="I42" i="27"/>
  <c r="E42" i="27"/>
  <c r="H41" i="27"/>
  <c r="K59" i="27"/>
  <c r="F25" i="27"/>
  <c r="H24" i="27"/>
  <c r="I23" i="27"/>
  <c r="E23" i="27"/>
  <c r="J25" i="27"/>
  <c r="I24" i="27"/>
  <c r="E24" i="27"/>
  <c r="H23" i="27"/>
  <c r="K25" i="27"/>
  <c r="K23" i="27"/>
  <c r="H25" i="27"/>
  <c r="K24" i="27"/>
  <c r="G24" i="27"/>
  <c r="J23" i="27"/>
  <c r="F23" i="27"/>
  <c r="I9" i="27"/>
  <c r="F8" i="27"/>
  <c r="G7" i="27"/>
  <c r="G9" i="27"/>
  <c r="H8" i="27"/>
  <c r="I7" i="27"/>
  <c r="J9" i="27"/>
  <c r="F9" i="27"/>
  <c r="I8" i="27"/>
  <c r="E8" i="27"/>
  <c r="H7" i="27"/>
  <c r="K9" i="27"/>
  <c r="K7" i="27"/>
  <c r="H9" i="27"/>
  <c r="K8" i="27"/>
  <c r="G8" i="27"/>
  <c r="J7" i="27"/>
  <c r="F7" i="27"/>
  <c r="J8" i="27"/>
  <c r="G9" i="23"/>
  <c r="J8" i="11"/>
  <c r="H7" i="11"/>
  <c r="E8" i="11"/>
  <c r="I8" i="11"/>
  <c r="F9" i="11"/>
  <c r="J9" i="11"/>
  <c r="G7" i="11"/>
  <c r="F8" i="11"/>
  <c r="E9" i="11"/>
  <c r="I9" i="11"/>
  <c r="K7" i="11"/>
  <c r="K9" i="11"/>
  <c r="F7" i="11"/>
  <c r="J7" i="11"/>
  <c r="G8" i="11"/>
  <c r="K8" i="11"/>
  <c r="H9" i="11"/>
  <c r="E7" i="11"/>
  <c r="I7" i="11"/>
  <c r="H8" i="11"/>
  <c r="G9" i="11"/>
  <c r="G37" i="25"/>
  <c r="E9" i="23"/>
  <c r="E38" i="25"/>
  <c r="I38" i="25"/>
  <c r="E37" i="25"/>
  <c r="I37" i="25"/>
  <c r="G38" i="25"/>
  <c r="H24" i="25"/>
  <c r="I23" i="25"/>
  <c r="E23" i="25"/>
  <c r="F22" i="25"/>
  <c r="G9" i="25"/>
  <c r="H8" i="25"/>
  <c r="E8" i="25"/>
  <c r="I24" i="25"/>
  <c r="E24" i="25"/>
  <c r="H23" i="25"/>
  <c r="K22" i="25"/>
  <c r="G22" i="25"/>
  <c r="J9" i="25"/>
  <c r="F9" i="25"/>
  <c r="I8" i="25"/>
  <c r="J22" i="25"/>
  <c r="E7" i="25"/>
  <c r="J8" i="25"/>
  <c r="F24" i="25"/>
  <c r="G23" i="25"/>
  <c r="H22" i="25"/>
  <c r="I9" i="25"/>
  <c r="E9" i="25"/>
  <c r="F8" i="25"/>
  <c r="K24" i="25"/>
  <c r="G24" i="25"/>
  <c r="J23" i="25"/>
  <c r="F23" i="25"/>
  <c r="I22" i="25"/>
  <c r="E22" i="25"/>
  <c r="H9" i="25"/>
  <c r="K8" i="25"/>
  <c r="K23" i="25"/>
  <c r="K9" i="25"/>
  <c r="J7" i="25"/>
  <c r="H7" i="25"/>
  <c r="F7" i="25"/>
  <c r="K7" i="25"/>
  <c r="I7" i="25"/>
  <c r="G7" i="25"/>
  <c r="J8" i="23"/>
  <c r="H8" i="23"/>
  <c r="F8" i="23"/>
  <c r="D8" i="23"/>
  <c r="K7" i="23"/>
  <c r="I7" i="23"/>
  <c r="G7" i="23"/>
  <c r="E7" i="23"/>
  <c r="C41" i="22"/>
  <c r="C26" i="22"/>
  <c r="C11" i="22"/>
  <c r="P12" i="22"/>
  <c r="P8" i="22"/>
  <c r="P7" i="22"/>
  <c r="M6" i="22"/>
  <c r="P4" i="22"/>
  <c r="P38" i="22"/>
  <c r="P37" i="22"/>
  <c r="M36" i="22"/>
  <c r="P34" i="22"/>
  <c r="P27" i="22"/>
  <c r="P23" i="22"/>
  <c r="P22" i="22"/>
  <c r="M21" i="22"/>
  <c r="P19" i="22"/>
  <c r="C178" i="21"/>
  <c r="C148" i="21"/>
  <c r="C163" i="21"/>
  <c r="P131" i="21"/>
  <c r="P101" i="21"/>
  <c r="P116" i="21"/>
  <c r="P175" i="21"/>
  <c r="P174" i="21"/>
  <c r="M173" i="21"/>
  <c r="P171" i="21"/>
  <c r="P179" i="21" s="1"/>
  <c r="P149" i="21"/>
  <c r="P145" i="21"/>
  <c r="P144" i="21"/>
  <c r="M143" i="21"/>
  <c r="P141" i="21"/>
  <c r="P164" i="21"/>
  <c r="P160" i="21"/>
  <c r="P159" i="21"/>
  <c r="M158" i="21"/>
  <c r="P156" i="21"/>
  <c r="P130" i="21"/>
  <c r="P129" i="21"/>
  <c r="M128" i="21"/>
  <c r="P126" i="21"/>
  <c r="P104" i="21"/>
  <c r="P100" i="21"/>
  <c r="P99" i="21"/>
  <c r="M98" i="21"/>
  <c r="P96" i="21"/>
  <c r="P119" i="21"/>
  <c r="P115" i="21"/>
  <c r="P114" i="21"/>
  <c r="M113" i="21"/>
  <c r="P111" i="21"/>
  <c r="P14" i="22" l="1"/>
  <c r="P151" i="21"/>
  <c r="E144" i="21" s="1"/>
  <c r="P166" i="21"/>
  <c r="K9" i="22"/>
  <c r="D7" i="22"/>
  <c r="F7" i="22"/>
  <c r="H7" i="22"/>
  <c r="J7" i="22"/>
  <c r="E8" i="22"/>
  <c r="G8" i="22"/>
  <c r="I8" i="22"/>
  <c r="K8" i="22"/>
  <c r="D9" i="22"/>
  <c r="F9" i="22"/>
  <c r="H9" i="22"/>
  <c r="J9" i="22"/>
  <c r="E7" i="22"/>
  <c r="G7" i="22"/>
  <c r="I7" i="22"/>
  <c r="K7" i="22"/>
  <c r="D8" i="22"/>
  <c r="F8" i="22"/>
  <c r="H8" i="22"/>
  <c r="J8" i="22"/>
  <c r="E9" i="22"/>
  <c r="G9" i="22"/>
  <c r="I9" i="22"/>
  <c r="P29" i="22"/>
  <c r="K24" i="22" s="1"/>
  <c r="P42" i="22"/>
  <c r="P44" i="22" s="1"/>
  <c r="F23" i="22"/>
  <c r="G24" i="22"/>
  <c r="P121" i="21"/>
  <c r="J116" i="21" s="1"/>
  <c r="P106" i="21"/>
  <c r="D99" i="21" s="1"/>
  <c r="K161" i="21"/>
  <c r="I161" i="21"/>
  <c r="J146" i="21"/>
  <c r="J99" i="21"/>
  <c r="I100" i="21"/>
  <c r="F101" i="21"/>
  <c r="H101" i="21"/>
  <c r="J101" i="21"/>
  <c r="P134" i="21"/>
  <c r="P136" i="21" s="1"/>
  <c r="D159" i="21"/>
  <c r="F159" i="21"/>
  <c r="H159" i="21"/>
  <c r="J159" i="21"/>
  <c r="E160" i="21"/>
  <c r="G160" i="21"/>
  <c r="I160" i="21"/>
  <c r="K160" i="21"/>
  <c r="D161" i="21"/>
  <c r="F161" i="21"/>
  <c r="H161" i="21"/>
  <c r="J161" i="21"/>
  <c r="G144" i="21"/>
  <c r="K144" i="21"/>
  <c r="F145" i="21"/>
  <c r="J145" i="21"/>
  <c r="G146" i="21"/>
  <c r="K146" i="21"/>
  <c r="P181" i="21"/>
  <c r="D174" i="21" s="1"/>
  <c r="G115" i="21"/>
  <c r="E99" i="21"/>
  <c r="G99" i="21"/>
  <c r="I99" i="21"/>
  <c r="K99" i="21"/>
  <c r="D100" i="21"/>
  <c r="F100" i="21"/>
  <c r="H100" i="21"/>
  <c r="J100" i="21"/>
  <c r="E101" i="21"/>
  <c r="G101" i="21"/>
  <c r="I101" i="21"/>
  <c r="E159" i="21"/>
  <c r="G159" i="21"/>
  <c r="I159" i="21"/>
  <c r="K159" i="21"/>
  <c r="D160" i="21"/>
  <c r="F160" i="21"/>
  <c r="H160" i="21"/>
  <c r="J160" i="21"/>
  <c r="E161" i="21"/>
  <c r="G161" i="21"/>
  <c r="D144" i="21"/>
  <c r="H144" i="21"/>
  <c r="E145" i="21"/>
  <c r="I145" i="21"/>
  <c r="D146" i="21"/>
  <c r="H146" i="21"/>
  <c r="C86" i="21"/>
  <c r="C56" i="21"/>
  <c r="C71" i="21"/>
  <c r="P39" i="21"/>
  <c r="P9" i="21"/>
  <c r="P24" i="21"/>
  <c r="P83" i="21"/>
  <c r="P82" i="21"/>
  <c r="M81" i="21"/>
  <c r="P79" i="21"/>
  <c r="P87" i="21" s="1"/>
  <c r="P57" i="21"/>
  <c r="P53" i="21"/>
  <c r="P52" i="21"/>
  <c r="M51" i="21"/>
  <c r="P49" i="21"/>
  <c r="P72" i="21"/>
  <c r="P68" i="21"/>
  <c r="P67" i="21"/>
  <c r="M66" i="21"/>
  <c r="P64" i="21"/>
  <c r="P38" i="21"/>
  <c r="P37" i="21"/>
  <c r="M36" i="21"/>
  <c r="P34" i="21"/>
  <c r="P12" i="21"/>
  <c r="P8" i="21"/>
  <c r="P7" i="21"/>
  <c r="M6" i="21"/>
  <c r="P4" i="21"/>
  <c r="P27" i="21"/>
  <c r="P23" i="21"/>
  <c r="P22" i="21"/>
  <c r="M21" i="21"/>
  <c r="P19" i="21"/>
  <c r="C86" i="20"/>
  <c r="P83" i="20"/>
  <c r="P82" i="20"/>
  <c r="M81" i="20"/>
  <c r="P79" i="20"/>
  <c r="P87" i="20" s="1"/>
  <c r="M51" i="20"/>
  <c r="P57" i="20"/>
  <c r="C56" i="20"/>
  <c r="P53" i="20"/>
  <c r="P52" i="20"/>
  <c r="P49" i="20"/>
  <c r="C71" i="20"/>
  <c r="P72" i="20"/>
  <c r="P68" i="20"/>
  <c r="P67" i="20"/>
  <c r="M66" i="20"/>
  <c r="P64" i="20"/>
  <c r="M36" i="20"/>
  <c r="P38" i="20"/>
  <c r="P39" i="20"/>
  <c r="P37" i="20"/>
  <c r="P34" i="20"/>
  <c r="P42" i="20" s="1"/>
  <c r="P24" i="20"/>
  <c r="P27" i="20"/>
  <c r="P23" i="20"/>
  <c r="P22" i="20"/>
  <c r="M21" i="20"/>
  <c r="P19" i="20"/>
  <c r="P8" i="19"/>
  <c r="D9" i="19"/>
  <c r="D8" i="19"/>
  <c r="D7" i="19"/>
  <c r="P38" i="18"/>
  <c r="P84" i="18"/>
  <c r="P4" i="19"/>
  <c r="P12" i="19" s="1"/>
  <c r="C87" i="18"/>
  <c r="C72" i="18"/>
  <c r="C57" i="18"/>
  <c r="P83" i="18"/>
  <c r="M82" i="18"/>
  <c r="P80" i="18"/>
  <c r="P88" i="18" s="1"/>
  <c r="P73" i="18"/>
  <c r="P69" i="18"/>
  <c r="P68" i="18"/>
  <c r="M67" i="18"/>
  <c r="P65" i="18"/>
  <c r="P58" i="18"/>
  <c r="P54" i="18"/>
  <c r="P53" i="18"/>
  <c r="M52" i="18"/>
  <c r="P50" i="18"/>
  <c r="M36" i="18"/>
  <c r="M21" i="18"/>
  <c r="P84" i="17"/>
  <c r="P38" i="17"/>
  <c r="C41" i="18"/>
  <c r="P37" i="18"/>
  <c r="P34" i="18"/>
  <c r="P42" i="18" s="1"/>
  <c r="P27" i="18"/>
  <c r="C26" i="18"/>
  <c r="P23" i="18"/>
  <c r="P22" i="18"/>
  <c r="P19" i="18"/>
  <c r="C11" i="18"/>
  <c r="P12" i="18"/>
  <c r="P8" i="18"/>
  <c r="P7" i="18"/>
  <c r="M6" i="18"/>
  <c r="P4" i="18"/>
  <c r="C89" i="17"/>
  <c r="C74" i="17"/>
  <c r="C59" i="17"/>
  <c r="M67" i="17"/>
  <c r="M82" i="17"/>
  <c r="M36" i="17"/>
  <c r="M21" i="17"/>
  <c r="P83" i="17"/>
  <c r="P80" i="17"/>
  <c r="P73" i="17"/>
  <c r="P68" i="17"/>
  <c r="P65" i="17"/>
  <c r="P58" i="17"/>
  <c r="P54" i="17"/>
  <c r="P53" i="17"/>
  <c r="M52" i="17"/>
  <c r="P50" i="17"/>
  <c r="C43" i="17"/>
  <c r="C28" i="17"/>
  <c r="P8" i="17"/>
  <c r="P37" i="17"/>
  <c r="P34" i="17"/>
  <c r="P42" i="17" s="1"/>
  <c r="P27" i="17"/>
  <c r="P22" i="17"/>
  <c r="P19" i="17"/>
  <c r="P12" i="17"/>
  <c r="P4" i="17"/>
  <c r="P7" i="17"/>
  <c r="C13" i="17"/>
  <c r="M6" i="17"/>
  <c r="C43" i="14"/>
  <c r="M6" i="14"/>
  <c r="C84" i="16"/>
  <c r="C70" i="16"/>
  <c r="C56" i="16"/>
  <c r="P80" i="16"/>
  <c r="P79" i="16"/>
  <c r="M78" i="16"/>
  <c r="P76" i="16"/>
  <c r="P69" i="16"/>
  <c r="P66" i="16"/>
  <c r="P65" i="16"/>
  <c r="M64" i="16"/>
  <c r="P62" i="16"/>
  <c r="P55" i="16"/>
  <c r="P52" i="16"/>
  <c r="P51" i="16"/>
  <c r="M50" i="16"/>
  <c r="P48" i="16"/>
  <c r="M34" i="16"/>
  <c r="P36" i="16"/>
  <c r="P35" i="16"/>
  <c r="P32" i="16"/>
  <c r="P39" i="16" s="1"/>
  <c r="P25" i="16"/>
  <c r="P22" i="16"/>
  <c r="P21" i="16"/>
  <c r="P18" i="16"/>
  <c r="P11" i="16"/>
  <c r="P4" i="16"/>
  <c r="C40" i="16"/>
  <c r="M20" i="16"/>
  <c r="C26" i="16"/>
  <c r="P8" i="16"/>
  <c r="P7" i="16"/>
  <c r="C12" i="16"/>
  <c r="M6" i="16"/>
  <c r="C13" i="14"/>
  <c r="P19" i="14"/>
  <c r="P22" i="14"/>
  <c r="P27" i="14"/>
  <c r="P37" i="14"/>
  <c r="P34" i="14"/>
  <c r="C28" i="14"/>
  <c r="M21" i="14"/>
  <c r="P12" i="14"/>
  <c r="P7" i="14"/>
  <c r="P4" i="14"/>
  <c r="P42" i="14"/>
  <c r="B42" i="13"/>
  <c r="B41" i="13"/>
  <c r="H24" i="22" l="1"/>
  <c r="I22" i="20"/>
  <c r="F22" i="20"/>
  <c r="J22" i="21"/>
  <c r="E22" i="21"/>
  <c r="P14" i="21"/>
  <c r="E24" i="22"/>
  <c r="D23" i="22"/>
  <c r="E22" i="22"/>
  <c r="F24" i="22"/>
  <c r="G37" i="20"/>
  <c r="D37" i="20"/>
  <c r="H7" i="21"/>
  <c r="I7" i="21"/>
  <c r="F7" i="21"/>
  <c r="J7" i="21"/>
  <c r="D7" i="21"/>
  <c r="E7" i="21"/>
  <c r="K7" i="21"/>
  <c r="G7" i="21"/>
  <c r="H175" i="21"/>
  <c r="J23" i="22"/>
  <c r="K22" i="22"/>
  <c r="D24" i="22"/>
  <c r="G22" i="22"/>
  <c r="P59" i="21"/>
  <c r="I52" i="21" s="1"/>
  <c r="I174" i="21"/>
  <c r="D101" i="21"/>
  <c r="I24" i="22"/>
  <c r="H23" i="22"/>
  <c r="I22" i="22"/>
  <c r="J24" i="22"/>
  <c r="I23" i="22"/>
  <c r="G176" i="21"/>
  <c r="D175" i="21"/>
  <c r="E174" i="21"/>
  <c r="F116" i="21"/>
  <c r="F114" i="21"/>
  <c r="E23" i="22"/>
  <c r="G116" i="21"/>
  <c r="K23" i="22"/>
  <c r="G23" i="22"/>
  <c r="J22" i="22"/>
  <c r="F146" i="21"/>
  <c r="K145" i="21"/>
  <c r="G145" i="21"/>
  <c r="J144" i="21"/>
  <c r="F144" i="21"/>
  <c r="K115" i="21"/>
  <c r="J114" i="21"/>
  <c r="I146" i="21"/>
  <c r="E146" i="21"/>
  <c r="H145" i="21"/>
  <c r="D145" i="21"/>
  <c r="I144" i="21"/>
  <c r="K116" i="21"/>
  <c r="J115" i="21"/>
  <c r="K100" i="21"/>
  <c r="G100" i="21"/>
  <c r="F99" i="21"/>
  <c r="P74" i="20"/>
  <c r="F22" i="22"/>
  <c r="P14" i="14"/>
  <c r="H22" i="22"/>
  <c r="D22" i="22"/>
  <c r="P27" i="16"/>
  <c r="D21" i="16" s="1"/>
  <c r="P14" i="19"/>
  <c r="I7" i="19" s="1"/>
  <c r="G37" i="22"/>
  <c r="K37" i="22"/>
  <c r="F38" i="22"/>
  <c r="J38" i="22"/>
  <c r="G39" i="22"/>
  <c r="K39" i="22"/>
  <c r="F37" i="22"/>
  <c r="J37" i="22"/>
  <c r="G38" i="22"/>
  <c r="K38" i="22"/>
  <c r="F39" i="22"/>
  <c r="J39" i="22"/>
  <c r="E37" i="22"/>
  <c r="I37" i="22"/>
  <c r="D38" i="22"/>
  <c r="H38" i="22"/>
  <c r="E39" i="22"/>
  <c r="I39" i="22"/>
  <c r="D37" i="22"/>
  <c r="H37" i="22"/>
  <c r="E38" i="22"/>
  <c r="I38" i="22"/>
  <c r="D39" i="22"/>
  <c r="H39" i="22"/>
  <c r="K101" i="21"/>
  <c r="E100" i="21"/>
  <c r="H99" i="21"/>
  <c r="F115" i="21"/>
  <c r="K114" i="21"/>
  <c r="G114" i="21"/>
  <c r="P29" i="17"/>
  <c r="K22" i="17" s="1"/>
  <c r="P75" i="17"/>
  <c r="F69" i="17" s="1"/>
  <c r="P29" i="21"/>
  <c r="G22" i="21" s="1"/>
  <c r="P74" i="21"/>
  <c r="I69" i="21" s="1"/>
  <c r="I176" i="21"/>
  <c r="E176" i="21"/>
  <c r="F175" i="21"/>
  <c r="K174" i="21"/>
  <c r="G174" i="21"/>
  <c r="H116" i="21"/>
  <c r="D116" i="21"/>
  <c r="I115" i="21"/>
  <c r="E115" i="21"/>
  <c r="H114" i="21"/>
  <c r="D114" i="21"/>
  <c r="I116" i="21"/>
  <c r="E116" i="21"/>
  <c r="H115" i="21"/>
  <c r="D115" i="21"/>
  <c r="I114" i="21"/>
  <c r="E114" i="21"/>
  <c r="E129" i="21"/>
  <c r="I129" i="21"/>
  <c r="D130" i="21"/>
  <c r="H130" i="21"/>
  <c r="E131" i="21"/>
  <c r="I131" i="21"/>
  <c r="F129" i="21"/>
  <c r="J129" i="21"/>
  <c r="G130" i="21"/>
  <c r="K130" i="21"/>
  <c r="F131" i="21"/>
  <c r="J131" i="21"/>
  <c r="G129" i="21"/>
  <c r="K129" i="21"/>
  <c r="F130" i="21"/>
  <c r="J130" i="21"/>
  <c r="G131" i="21"/>
  <c r="K131" i="21"/>
  <c r="D129" i="21"/>
  <c r="H129" i="21"/>
  <c r="E130" i="21"/>
  <c r="I130" i="21"/>
  <c r="D131" i="21"/>
  <c r="H131" i="21"/>
  <c r="J176" i="21"/>
  <c r="F176" i="21"/>
  <c r="K175" i="21"/>
  <c r="G175" i="21"/>
  <c r="J174" i="21"/>
  <c r="F174" i="21"/>
  <c r="J175" i="21"/>
  <c r="K176" i="21"/>
  <c r="H176" i="21"/>
  <c r="D176" i="21"/>
  <c r="I175" i="21"/>
  <c r="E175" i="21"/>
  <c r="H174" i="21"/>
  <c r="K69" i="21"/>
  <c r="P42" i="21"/>
  <c r="P44" i="21" s="1"/>
  <c r="J37" i="21" s="1"/>
  <c r="D67" i="21"/>
  <c r="H67" i="21"/>
  <c r="E68" i="21"/>
  <c r="I68" i="21"/>
  <c r="D69" i="21"/>
  <c r="H69" i="21"/>
  <c r="G52" i="21"/>
  <c r="F53" i="21"/>
  <c r="G54" i="21"/>
  <c r="P89" i="21"/>
  <c r="D82" i="21" s="1"/>
  <c r="G67" i="21"/>
  <c r="K67" i="21"/>
  <c r="F68" i="21"/>
  <c r="J68" i="21"/>
  <c r="G69" i="21"/>
  <c r="J52" i="21"/>
  <c r="K53" i="21"/>
  <c r="E82" i="21"/>
  <c r="K82" i="21"/>
  <c r="D83" i="21"/>
  <c r="E84" i="21"/>
  <c r="G84" i="21"/>
  <c r="I84" i="21"/>
  <c r="P89" i="20"/>
  <c r="G82" i="20" s="1"/>
  <c r="P59" i="20"/>
  <c r="K54" i="20" s="1"/>
  <c r="D53" i="20"/>
  <c r="I69" i="20"/>
  <c r="K69" i="20"/>
  <c r="D67" i="20"/>
  <c r="F67" i="20"/>
  <c r="H67" i="20"/>
  <c r="J67" i="20"/>
  <c r="E68" i="20"/>
  <c r="G68" i="20"/>
  <c r="I68" i="20"/>
  <c r="K68" i="20"/>
  <c r="D69" i="20"/>
  <c r="F69" i="20"/>
  <c r="H69" i="20"/>
  <c r="J69" i="20"/>
  <c r="E67" i="20"/>
  <c r="G67" i="20"/>
  <c r="I67" i="20"/>
  <c r="K67" i="20"/>
  <c r="D68" i="20"/>
  <c r="F68" i="20"/>
  <c r="H68" i="20"/>
  <c r="J68" i="20"/>
  <c r="E69" i="20"/>
  <c r="G69" i="20"/>
  <c r="P44" i="20"/>
  <c r="I37" i="20" s="1"/>
  <c r="P29" i="20"/>
  <c r="H22" i="20" s="1"/>
  <c r="P57" i="16"/>
  <c r="H51" i="16" s="1"/>
  <c r="E7" i="14"/>
  <c r="P83" i="16"/>
  <c r="P85" i="16" s="1"/>
  <c r="P29" i="14"/>
  <c r="P71" i="16"/>
  <c r="H37" i="14"/>
  <c r="P44" i="17"/>
  <c r="P60" i="17"/>
  <c r="J57" i="17" s="1"/>
  <c r="P44" i="18"/>
  <c r="J37" i="18" s="1"/>
  <c r="J38" i="18"/>
  <c r="P60" i="18"/>
  <c r="K53" i="18" s="1"/>
  <c r="P90" i="18"/>
  <c r="J84" i="18" s="1"/>
  <c r="P29" i="18"/>
  <c r="I24" i="18" s="1"/>
  <c r="P75" i="18"/>
  <c r="K70" i="18" s="1"/>
  <c r="E53" i="18"/>
  <c r="F54" i="18"/>
  <c r="D68" i="18"/>
  <c r="F68" i="18"/>
  <c r="H68" i="18"/>
  <c r="E69" i="18"/>
  <c r="G69" i="18"/>
  <c r="I69" i="18"/>
  <c r="D70" i="18"/>
  <c r="F70" i="18"/>
  <c r="H70" i="18"/>
  <c r="G83" i="18"/>
  <c r="H84" i="18"/>
  <c r="E54" i="18"/>
  <c r="E68" i="18"/>
  <c r="G68" i="18"/>
  <c r="I68" i="18"/>
  <c r="D69" i="18"/>
  <c r="F69" i="18"/>
  <c r="H69" i="18"/>
  <c r="E70" i="18"/>
  <c r="G70" i="18"/>
  <c r="H83" i="18"/>
  <c r="D85" i="18"/>
  <c r="D37" i="18"/>
  <c r="F37" i="18"/>
  <c r="H37" i="18"/>
  <c r="E38" i="18"/>
  <c r="G38" i="18"/>
  <c r="I38" i="18"/>
  <c r="D39" i="18"/>
  <c r="F39" i="18"/>
  <c r="H39" i="18"/>
  <c r="E37" i="18"/>
  <c r="G37" i="18"/>
  <c r="I37" i="18"/>
  <c r="D38" i="18"/>
  <c r="F38" i="18"/>
  <c r="H38" i="18"/>
  <c r="E39" i="18"/>
  <c r="G39" i="18"/>
  <c r="I39" i="18"/>
  <c r="F22" i="18"/>
  <c r="I23" i="18"/>
  <c r="E22" i="18"/>
  <c r="F23" i="18"/>
  <c r="P14" i="18"/>
  <c r="F7" i="18" s="1"/>
  <c r="H56" i="17"/>
  <c r="I54" i="17"/>
  <c r="K57" i="17"/>
  <c r="K72" i="17"/>
  <c r="J69" i="17"/>
  <c r="F70" i="17"/>
  <c r="J70" i="17"/>
  <c r="F71" i="17"/>
  <c r="J71" i="17"/>
  <c r="F72" i="17"/>
  <c r="P88" i="17"/>
  <c r="P90" i="17" s="1"/>
  <c r="G68" i="17"/>
  <c r="K68" i="17"/>
  <c r="I53" i="17"/>
  <c r="I55" i="17"/>
  <c r="I57" i="17"/>
  <c r="F68" i="17"/>
  <c r="J68" i="17"/>
  <c r="G69" i="17"/>
  <c r="K69" i="17"/>
  <c r="G70" i="17"/>
  <c r="K70" i="17"/>
  <c r="G71" i="17"/>
  <c r="K71" i="17"/>
  <c r="G72" i="17"/>
  <c r="P14" i="17"/>
  <c r="K11" i="17" s="1"/>
  <c r="E7" i="17"/>
  <c r="J10" i="17"/>
  <c r="I22" i="17"/>
  <c r="H23" i="17"/>
  <c r="H24" i="17"/>
  <c r="H25" i="17"/>
  <c r="H26" i="17"/>
  <c r="J7" i="17"/>
  <c r="K9" i="17"/>
  <c r="D22" i="17"/>
  <c r="H22" i="17"/>
  <c r="E23" i="17"/>
  <c r="E24" i="17"/>
  <c r="E25" i="17"/>
  <c r="E26" i="17"/>
  <c r="J11" i="14"/>
  <c r="H11" i="14"/>
  <c r="F11" i="14"/>
  <c r="D11" i="14"/>
  <c r="J10" i="14"/>
  <c r="H10" i="14"/>
  <c r="F10" i="14"/>
  <c r="D10" i="14"/>
  <c r="J9" i="14"/>
  <c r="H9" i="14"/>
  <c r="F9" i="14"/>
  <c r="D9" i="14"/>
  <c r="J8" i="14"/>
  <c r="H8" i="14"/>
  <c r="F8" i="14"/>
  <c r="D8" i="14"/>
  <c r="J7" i="14"/>
  <c r="H7" i="14"/>
  <c r="F7" i="14"/>
  <c r="D7" i="14"/>
  <c r="K11" i="14"/>
  <c r="I11" i="14"/>
  <c r="G11" i="14"/>
  <c r="E11" i="14"/>
  <c r="K10" i="14"/>
  <c r="I10" i="14"/>
  <c r="G10" i="14"/>
  <c r="E10" i="14"/>
  <c r="K9" i="14"/>
  <c r="I9" i="14"/>
  <c r="G9" i="14"/>
  <c r="E9" i="14"/>
  <c r="K8" i="14"/>
  <c r="I8" i="14"/>
  <c r="G8" i="14"/>
  <c r="E8" i="14"/>
  <c r="K7" i="14"/>
  <c r="I7" i="14"/>
  <c r="G7" i="14"/>
  <c r="J68" i="16"/>
  <c r="F51" i="16"/>
  <c r="G52" i="16"/>
  <c r="F53" i="16"/>
  <c r="F54" i="16"/>
  <c r="E65" i="16"/>
  <c r="G65" i="16"/>
  <c r="I65" i="16"/>
  <c r="K65" i="16"/>
  <c r="D66" i="16"/>
  <c r="F66" i="16"/>
  <c r="H66" i="16"/>
  <c r="J66" i="16"/>
  <c r="E67" i="16"/>
  <c r="G67" i="16"/>
  <c r="I67" i="16"/>
  <c r="K67" i="16"/>
  <c r="E68" i="16"/>
  <c r="G68" i="16"/>
  <c r="I68" i="16"/>
  <c r="K68" i="16"/>
  <c r="G51" i="16"/>
  <c r="F52" i="16"/>
  <c r="G53" i="16"/>
  <c r="G54" i="16"/>
  <c r="D65" i="16"/>
  <c r="F65" i="16"/>
  <c r="H65" i="16"/>
  <c r="J65" i="16"/>
  <c r="E66" i="16"/>
  <c r="G66" i="16"/>
  <c r="I66" i="16"/>
  <c r="K66" i="16"/>
  <c r="D67" i="16"/>
  <c r="F67" i="16"/>
  <c r="H67" i="16"/>
  <c r="J67" i="16"/>
  <c r="D68" i="16"/>
  <c r="F68" i="16"/>
  <c r="H68" i="16"/>
  <c r="P41" i="16"/>
  <c r="K38" i="16" s="1"/>
  <c r="H37" i="16"/>
  <c r="J37" i="16"/>
  <c r="D38" i="16"/>
  <c r="F38" i="16"/>
  <c r="H38" i="16"/>
  <c r="J38" i="16"/>
  <c r="E35" i="16"/>
  <c r="G35" i="16"/>
  <c r="I35" i="16"/>
  <c r="K35" i="16"/>
  <c r="D36" i="16"/>
  <c r="F36" i="16"/>
  <c r="H36" i="16"/>
  <c r="J36" i="16"/>
  <c r="E37" i="16"/>
  <c r="G37" i="16"/>
  <c r="I37" i="16"/>
  <c r="K37" i="16"/>
  <c r="E38" i="16"/>
  <c r="G38" i="16"/>
  <c r="I38" i="16"/>
  <c r="K24" i="16"/>
  <c r="J21" i="16"/>
  <c r="K22" i="16"/>
  <c r="J23" i="16"/>
  <c r="J24" i="16"/>
  <c r="K21" i="16"/>
  <c r="J22" i="16"/>
  <c r="K23" i="16"/>
  <c r="P13" i="16"/>
  <c r="E7" i="16" s="1"/>
  <c r="H22" i="14"/>
  <c r="J22" i="14"/>
  <c r="P44" i="14"/>
  <c r="D37" i="14" s="1"/>
  <c r="K54" i="16" l="1"/>
  <c r="H24" i="16"/>
  <c r="E54" i="16"/>
  <c r="E53" i="16"/>
  <c r="D52" i="16"/>
  <c r="E51" i="16"/>
  <c r="D54" i="16"/>
  <c r="D53" i="16"/>
  <c r="E52" i="16"/>
  <c r="D51" i="16"/>
  <c r="K25" i="17"/>
  <c r="K24" i="17"/>
  <c r="K23" i="17"/>
  <c r="J22" i="17"/>
  <c r="F26" i="17"/>
  <c r="F25" i="17"/>
  <c r="F24" i="17"/>
  <c r="F23" i="17"/>
  <c r="G22" i="17"/>
  <c r="K26" i="17"/>
  <c r="E57" i="17"/>
  <c r="E55" i="17"/>
  <c r="E53" i="17"/>
  <c r="D53" i="17"/>
  <c r="D55" i="17"/>
  <c r="D57" i="17"/>
  <c r="I84" i="18"/>
  <c r="F83" i="18"/>
  <c r="I85" i="18"/>
  <c r="F84" i="18"/>
  <c r="E83" i="18"/>
  <c r="H54" i="21"/>
  <c r="I53" i="21"/>
  <c r="H52" i="21"/>
  <c r="E54" i="21"/>
  <c r="D53" i="21"/>
  <c r="E52" i="21"/>
  <c r="J54" i="21"/>
  <c r="I37" i="21"/>
  <c r="F37" i="21"/>
  <c r="H37" i="20"/>
  <c r="K37" i="20"/>
  <c r="I22" i="21"/>
  <c r="D22" i="21"/>
  <c r="E22" i="20"/>
  <c r="J22" i="20"/>
  <c r="K10" i="16"/>
  <c r="K8" i="16"/>
  <c r="K37" i="21"/>
  <c r="D37" i="21"/>
  <c r="G10" i="16"/>
  <c r="I24" i="16"/>
  <c r="H22" i="16"/>
  <c r="H23" i="16"/>
  <c r="H21" i="16"/>
  <c r="K9" i="16"/>
  <c r="J7" i="16"/>
  <c r="G24" i="16"/>
  <c r="G23" i="16"/>
  <c r="F22" i="16"/>
  <c r="G21" i="16"/>
  <c r="F24" i="16"/>
  <c r="F23" i="16"/>
  <c r="G22" i="16"/>
  <c r="F21" i="16"/>
  <c r="F37" i="16"/>
  <c r="K53" i="16"/>
  <c r="J52" i="16"/>
  <c r="K51" i="16"/>
  <c r="J54" i="16"/>
  <c r="J53" i="16"/>
  <c r="K52" i="16"/>
  <c r="J51" i="16"/>
  <c r="I26" i="17"/>
  <c r="I25" i="17"/>
  <c r="I24" i="17"/>
  <c r="I23" i="17"/>
  <c r="D26" i="17"/>
  <c r="D25" i="17"/>
  <c r="D24" i="17"/>
  <c r="D23" i="17"/>
  <c r="E22" i="17"/>
  <c r="I56" i="17"/>
  <c r="H54" i="17"/>
  <c r="H53" i="17"/>
  <c r="H55" i="17"/>
  <c r="H57" i="17"/>
  <c r="H85" i="18"/>
  <c r="G84" i="18"/>
  <c r="D83" i="18"/>
  <c r="G85" i="18"/>
  <c r="D84" i="18"/>
  <c r="H83" i="21"/>
  <c r="I82" i="21"/>
  <c r="F54" i="21"/>
  <c r="G53" i="21"/>
  <c r="F52" i="21"/>
  <c r="K54" i="21"/>
  <c r="J53" i="21"/>
  <c r="K52" i="21"/>
  <c r="H37" i="21"/>
  <c r="E37" i="21"/>
  <c r="F37" i="20"/>
  <c r="E37" i="20"/>
  <c r="K22" i="21"/>
  <c r="H22" i="21"/>
  <c r="K22" i="20"/>
  <c r="D22" i="20"/>
  <c r="G8" i="16"/>
  <c r="I23" i="16"/>
  <c r="I21" i="16"/>
  <c r="I22" i="16"/>
  <c r="G9" i="16"/>
  <c r="F7" i="16"/>
  <c r="E24" i="16"/>
  <c r="E23" i="16"/>
  <c r="D22" i="16"/>
  <c r="E21" i="16"/>
  <c r="D24" i="16"/>
  <c r="D23" i="16"/>
  <c r="E22" i="16"/>
  <c r="I54" i="16"/>
  <c r="I53" i="16"/>
  <c r="H52" i="16"/>
  <c r="I51" i="16"/>
  <c r="H54" i="16"/>
  <c r="H53" i="16"/>
  <c r="I52" i="16"/>
  <c r="G26" i="17"/>
  <c r="G25" i="17"/>
  <c r="G24" i="17"/>
  <c r="G23" i="17"/>
  <c r="F22" i="17"/>
  <c r="J26" i="17"/>
  <c r="J25" i="17"/>
  <c r="J24" i="17"/>
  <c r="J23" i="17"/>
  <c r="E56" i="17"/>
  <c r="D54" i="17"/>
  <c r="E54" i="17"/>
  <c r="D56" i="17"/>
  <c r="F85" i="18"/>
  <c r="E84" i="18"/>
  <c r="F55" i="18"/>
  <c r="E85" i="18"/>
  <c r="I83" i="18"/>
  <c r="I55" i="18"/>
  <c r="E54" i="20"/>
  <c r="F83" i="21"/>
  <c r="G82" i="21"/>
  <c r="D54" i="21"/>
  <c r="E53" i="21"/>
  <c r="D52" i="21"/>
  <c r="I54" i="21"/>
  <c r="H53" i="21"/>
  <c r="G37" i="21"/>
  <c r="J37" i="20"/>
  <c r="F22" i="21"/>
  <c r="G22" i="20"/>
  <c r="J10" i="16"/>
  <c r="K38" i="18"/>
  <c r="K37" i="18"/>
  <c r="D37" i="16"/>
  <c r="D54" i="20"/>
  <c r="K10" i="17"/>
  <c r="K8" i="17"/>
  <c r="J11" i="17"/>
  <c r="J9" i="17"/>
  <c r="K39" i="18"/>
  <c r="J39" i="18"/>
  <c r="H8" i="19"/>
  <c r="L8" i="19"/>
  <c r="G8" i="19"/>
  <c r="K8" i="19"/>
  <c r="H9" i="19"/>
  <c r="L9" i="19"/>
  <c r="G9" i="19"/>
  <c r="K9" i="19"/>
  <c r="H7" i="19"/>
  <c r="L7" i="19"/>
  <c r="G7" i="19"/>
  <c r="K7" i="19"/>
  <c r="F10" i="16"/>
  <c r="F8" i="19"/>
  <c r="J8" i="19"/>
  <c r="E8" i="19"/>
  <c r="I8" i="19"/>
  <c r="F9" i="19"/>
  <c r="J9" i="19"/>
  <c r="E9" i="19"/>
  <c r="I9" i="19"/>
  <c r="F7" i="19"/>
  <c r="J7" i="19"/>
  <c r="E7" i="19"/>
  <c r="J9" i="16"/>
  <c r="E52" i="20"/>
  <c r="E53" i="20"/>
  <c r="H83" i="20"/>
  <c r="K36" i="16"/>
  <c r="I54" i="20"/>
  <c r="H53" i="20"/>
  <c r="I52" i="20"/>
  <c r="H54" i="20"/>
  <c r="I53" i="20"/>
  <c r="H52" i="20"/>
  <c r="G84" i="20"/>
  <c r="K82" i="20"/>
  <c r="J84" i="21"/>
  <c r="F79" i="16"/>
  <c r="J79" i="16"/>
  <c r="G80" i="16"/>
  <c r="K80" i="16"/>
  <c r="F81" i="16"/>
  <c r="J81" i="16"/>
  <c r="F82" i="16"/>
  <c r="J82" i="16"/>
  <c r="G79" i="16"/>
  <c r="K79" i="16"/>
  <c r="F80" i="16"/>
  <c r="J80" i="16"/>
  <c r="G81" i="16"/>
  <c r="K81" i="16"/>
  <c r="G82" i="16"/>
  <c r="K82" i="16"/>
  <c r="D79" i="16"/>
  <c r="H79" i="16"/>
  <c r="E80" i="16"/>
  <c r="I80" i="16"/>
  <c r="D81" i="16"/>
  <c r="H81" i="16"/>
  <c r="D82" i="16"/>
  <c r="H82" i="16"/>
  <c r="E79" i="16"/>
  <c r="I79" i="16"/>
  <c r="D80" i="16"/>
  <c r="H80" i="16"/>
  <c r="E81" i="16"/>
  <c r="I81" i="16"/>
  <c r="E82" i="16"/>
  <c r="I82" i="16"/>
  <c r="I10" i="16"/>
  <c r="E10" i="16"/>
  <c r="I9" i="16"/>
  <c r="E9" i="16"/>
  <c r="I8" i="16"/>
  <c r="E8" i="16"/>
  <c r="H7" i="16"/>
  <c r="D7" i="16"/>
  <c r="H10" i="16"/>
  <c r="D10" i="16"/>
  <c r="F9" i="16"/>
  <c r="G11" i="17"/>
  <c r="G10" i="17"/>
  <c r="G9" i="17"/>
  <c r="G8" i="17"/>
  <c r="F7" i="17"/>
  <c r="F11" i="17"/>
  <c r="F10" i="17"/>
  <c r="F9" i="17"/>
  <c r="I72" i="17"/>
  <c r="E72" i="17"/>
  <c r="I71" i="17"/>
  <c r="E71" i="17"/>
  <c r="I70" i="17"/>
  <c r="E70" i="17"/>
  <c r="I69" i="17"/>
  <c r="E69" i="17"/>
  <c r="H68" i="17"/>
  <c r="D68" i="17"/>
  <c r="G57" i="17"/>
  <c r="K56" i="17"/>
  <c r="G56" i="17"/>
  <c r="K55" i="17"/>
  <c r="G55" i="17"/>
  <c r="J54" i="17"/>
  <c r="F54" i="17"/>
  <c r="K53" i="17"/>
  <c r="G53" i="17"/>
  <c r="D69" i="17"/>
  <c r="I68" i="17"/>
  <c r="E68" i="17"/>
  <c r="H72" i="17"/>
  <c r="D72" i="17"/>
  <c r="H71" i="17"/>
  <c r="D71" i="17"/>
  <c r="H70" i="17"/>
  <c r="D70" i="17"/>
  <c r="H69" i="17"/>
  <c r="H83" i="17"/>
  <c r="J72" i="17"/>
  <c r="F53" i="17"/>
  <c r="J53" i="17"/>
  <c r="G54" i="17"/>
  <c r="K54" i="17"/>
  <c r="F55" i="17"/>
  <c r="J55" i="17"/>
  <c r="F56" i="17"/>
  <c r="J56" i="17"/>
  <c r="F57" i="17"/>
  <c r="E24" i="18"/>
  <c r="I22" i="18"/>
  <c r="F24" i="18"/>
  <c r="E23" i="18"/>
  <c r="I54" i="18"/>
  <c r="F53" i="18"/>
  <c r="E55" i="18"/>
  <c r="I53" i="18"/>
  <c r="G54" i="20"/>
  <c r="J53" i="20"/>
  <c r="F53" i="20"/>
  <c r="K52" i="20"/>
  <c r="G52" i="20"/>
  <c r="J54" i="20"/>
  <c r="F54" i="20"/>
  <c r="K53" i="20"/>
  <c r="G53" i="20"/>
  <c r="J52" i="20"/>
  <c r="F52" i="20"/>
  <c r="I84" i="20"/>
  <c r="E84" i="20"/>
  <c r="F83" i="20"/>
  <c r="E69" i="21"/>
  <c r="H68" i="21"/>
  <c r="D68" i="21"/>
  <c r="I67" i="21"/>
  <c r="E67" i="21"/>
  <c r="J69" i="21"/>
  <c r="F69" i="21"/>
  <c r="K68" i="21"/>
  <c r="G68" i="21"/>
  <c r="J67" i="21"/>
  <c r="F67" i="21"/>
  <c r="F84" i="21"/>
  <c r="K83" i="21"/>
  <c r="G83" i="21"/>
  <c r="J82" i="21"/>
  <c r="F82" i="21"/>
  <c r="J83" i="21"/>
  <c r="K84" i="21"/>
  <c r="H84" i="21"/>
  <c r="D84" i="21"/>
  <c r="I83" i="21"/>
  <c r="E83" i="21"/>
  <c r="H82" i="21"/>
  <c r="J82" i="20"/>
  <c r="H82" i="20"/>
  <c r="F82" i="20"/>
  <c r="D82" i="20"/>
  <c r="H84" i="20"/>
  <c r="D84" i="20"/>
  <c r="I83" i="20"/>
  <c r="E83" i="20"/>
  <c r="K84" i="20"/>
  <c r="D83" i="20"/>
  <c r="I82" i="20"/>
  <c r="E82" i="20"/>
  <c r="J84" i="20"/>
  <c r="F84" i="20"/>
  <c r="K83" i="20"/>
  <c r="G83" i="20"/>
  <c r="J83" i="20"/>
  <c r="D52" i="20"/>
  <c r="G7" i="18"/>
  <c r="J8" i="16"/>
  <c r="G36" i="16"/>
  <c r="F8" i="17"/>
  <c r="H9" i="16"/>
  <c r="D9" i="16"/>
  <c r="H8" i="16"/>
  <c r="I36" i="16"/>
  <c r="E36" i="16"/>
  <c r="F37" i="14"/>
  <c r="D38" i="14"/>
  <c r="H38" i="14"/>
  <c r="D39" i="14"/>
  <c r="H39" i="14"/>
  <c r="D40" i="14"/>
  <c r="H40" i="14"/>
  <c r="D41" i="14"/>
  <c r="H41" i="14"/>
  <c r="E37" i="14"/>
  <c r="I37" i="14"/>
  <c r="E38" i="14"/>
  <c r="I38" i="14"/>
  <c r="E39" i="14"/>
  <c r="I39" i="14"/>
  <c r="E40" i="14"/>
  <c r="I40" i="14"/>
  <c r="E41" i="14"/>
  <c r="I41" i="14"/>
  <c r="J8" i="17"/>
  <c r="K7" i="17"/>
  <c r="J37" i="14"/>
  <c r="F38" i="14"/>
  <c r="J38" i="14"/>
  <c r="F39" i="14"/>
  <c r="J39" i="14"/>
  <c r="F40" i="14"/>
  <c r="J40" i="14"/>
  <c r="F41" i="14"/>
  <c r="J41" i="14"/>
  <c r="G37" i="14"/>
  <c r="K37" i="14"/>
  <c r="G38" i="14"/>
  <c r="K38" i="14"/>
  <c r="G39" i="14"/>
  <c r="K39" i="14"/>
  <c r="G40" i="14"/>
  <c r="K40" i="14"/>
  <c r="G41" i="14"/>
  <c r="K41" i="14"/>
  <c r="E9" i="18"/>
  <c r="D9" i="18"/>
  <c r="J83" i="18"/>
  <c r="K83" i="18"/>
  <c r="K85" i="18"/>
  <c r="J85" i="18"/>
  <c r="I70" i="18"/>
  <c r="J68" i="18"/>
  <c r="J69" i="18"/>
  <c r="J70" i="18"/>
  <c r="K9" i="18"/>
  <c r="K24" i="18"/>
  <c r="K55" i="18"/>
  <c r="J8" i="18"/>
  <c r="J22" i="18"/>
  <c r="J24" i="18"/>
  <c r="J54" i="18"/>
  <c r="K22" i="18"/>
  <c r="F8" i="18"/>
  <c r="H9" i="18"/>
  <c r="E8" i="18"/>
  <c r="G24" i="18"/>
  <c r="H23" i="18"/>
  <c r="D23" i="18"/>
  <c r="G22" i="18"/>
  <c r="H24" i="18"/>
  <c r="D24" i="18"/>
  <c r="G23" i="18"/>
  <c r="H22" i="18"/>
  <c r="D22" i="18"/>
  <c r="H55" i="18"/>
  <c r="D55" i="18"/>
  <c r="G54" i="18"/>
  <c r="H53" i="18"/>
  <c r="D53" i="18"/>
  <c r="G55" i="18"/>
  <c r="H54" i="18"/>
  <c r="D54" i="18"/>
  <c r="G53" i="18"/>
  <c r="K8" i="18"/>
  <c r="K23" i="18"/>
  <c r="K54" i="18"/>
  <c r="K69" i="18"/>
  <c r="K84" i="18"/>
  <c r="J7" i="18"/>
  <c r="J9" i="18"/>
  <c r="J23" i="18"/>
  <c r="J53" i="18"/>
  <c r="J55" i="18"/>
  <c r="K68" i="18"/>
  <c r="K7" i="18"/>
  <c r="I8" i="18"/>
  <c r="I9" i="18"/>
  <c r="G9" i="18"/>
  <c r="H8" i="18"/>
  <c r="D8" i="18"/>
  <c r="E7" i="18"/>
  <c r="F9" i="18"/>
  <c r="G8" i="18"/>
  <c r="H7" i="18"/>
  <c r="D7" i="18"/>
  <c r="I7" i="18"/>
  <c r="K87" i="17"/>
  <c r="I87" i="17"/>
  <c r="G87" i="17"/>
  <c r="E87" i="17"/>
  <c r="K86" i="17"/>
  <c r="I86" i="17"/>
  <c r="G86" i="17"/>
  <c r="E86" i="17"/>
  <c r="K85" i="17"/>
  <c r="I85" i="17"/>
  <c r="G85" i="17"/>
  <c r="E85" i="17"/>
  <c r="K84" i="17"/>
  <c r="I84" i="17"/>
  <c r="G84" i="17"/>
  <c r="E84" i="17"/>
  <c r="J83" i="17"/>
  <c r="F83" i="17"/>
  <c r="D83" i="17"/>
  <c r="J87" i="17"/>
  <c r="E83" i="17"/>
  <c r="I83" i="17"/>
  <c r="D84" i="17"/>
  <c r="H84" i="17"/>
  <c r="D85" i="17"/>
  <c r="H85" i="17"/>
  <c r="D86" i="17"/>
  <c r="H86" i="17"/>
  <c r="D87" i="17"/>
  <c r="H87" i="17"/>
  <c r="G83" i="17"/>
  <c r="K83" i="17"/>
  <c r="F84" i="17"/>
  <c r="J84" i="17"/>
  <c r="F85" i="17"/>
  <c r="J85" i="17"/>
  <c r="F86" i="17"/>
  <c r="J86" i="17"/>
  <c r="F87" i="17"/>
  <c r="I11" i="17"/>
  <c r="E11" i="17"/>
  <c r="I10" i="17"/>
  <c r="E10" i="17"/>
  <c r="I9" i="17"/>
  <c r="E9" i="17"/>
  <c r="I8" i="17"/>
  <c r="E8" i="17"/>
  <c r="H7" i="17"/>
  <c r="D7" i="17"/>
  <c r="H11" i="17"/>
  <c r="D11" i="17"/>
  <c r="H10" i="17"/>
  <c r="D10" i="17"/>
  <c r="H9" i="17"/>
  <c r="D9" i="17"/>
  <c r="H8" i="17"/>
  <c r="D8" i="17"/>
  <c r="I7" i="17"/>
  <c r="G7" i="17"/>
  <c r="H37" i="17"/>
  <c r="K41" i="17"/>
  <c r="E37" i="17"/>
  <c r="I37" i="17"/>
  <c r="D38" i="17"/>
  <c r="H38" i="17"/>
  <c r="D39" i="17"/>
  <c r="H39" i="17"/>
  <c r="D40" i="17"/>
  <c r="H40" i="17"/>
  <c r="D41" i="17"/>
  <c r="H41" i="17"/>
  <c r="F37" i="17"/>
  <c r="E38" i="17"/>
  <c r="I38" i="17"/>
  <c r="E39" i="17"/>
  <c r="I39" i="17"/>
  <c r="E40" i="17"/>
  <c r="I40" i="17"/>
  <c r="E41" i="17"/>
  <c r="I41" i="17"/>
  <c r="G37" i="17"/>
  <c r="K37" i="17"/>
  <c r="F38" i="17"/>
  <c r="J38" i="17"/>
  <c r="F39" i="17"/>
  <c r="J39" i="17"/>
  <c r="F40" i="17"/>
  <c r="J40" i="17"/>
  <c r="F41" i="17"/>
  <c r="J41" i="17"/>
  <c r="D37" i="17"/>
  <c r="J37" i="17"/>
  <c r="G38" i="17"/>
  <c r="K38" i="17"/>
  <c r="G39" i="17"/>
  <c r="K39" i="17"/>
  <c r="G40" i="17"/>
  <c r="K40" i="17"/>
  <c r="G41" i="17"/>
  <c r="J35" i="16"/>
  <c r="H35" i="16"/>
  <c r="D35" i="16"/>
  <c r="F35" i="16"/>
  <c r="F8" i="16"/>
  <c r="D8" i="16"/>
  <c r="K7" i="16"/>
  <c r="G7" i="16"/>
  <c r="I7" i="16"/>
  <c r="J25" i="14"/>
  <c r="I24" i="14"/>
  <c r="K22" i="14"/>
  <c r="K25" i="14"/>
  <c r="J24" i="14"/>
  <c r="I23" i="14"/>
  <c r="K26" i="14"/>
  <c r="I26" i="14"/>
  <c r="K24" i="14"/>
  <c r="J23" i="14"/>
  <c r="I22" i="14"/>
  <c r="J26" i="14"/>
  <c r="I25" i="14"/>
  <c r="K23" i="14"/>
  <c r="G26" i="14"/>
  <c r="E26" i="14"/>
  <c r="H25" i="14"/>
  <c r="F25" i="14"/>
  <c r="D25" i="14"/>
  <c r="G24" i="14"/>
  <c r="E24" i="14"/>
  <c r="H23" i="14"/>
  <c r="F23" i="14"/>
  <c r="D23" i="14"/>
  <c r="F22" i="14"/>
  <c r="D22" i="14"/>
  <c r="H26" i="14"/>
  <c r="F26" i="14"/>
  <c r="D26" i="14"/>
  <c r="G25" i="14"/>
  <c r="E25" i="14"/>
  <c r="H24" i="14"/>
  <c r="F24" i="14"/>
  <c r="D24" i="14"/>
  <c r="G23" i="14"/>
  <c r="E23" i="14"/>
  <c r="G22" i="14"/>
  <c r="E22" i="14"/>
</calcChain>
</file>

<file path=xl/sharedStrings.xml><?xml version="1.0" encoding="utf-8"?>
<sst xmlns="http://schemas.openxmlformats.org/spreadsheetml/2006/main" count="1113" uniqueCount="143">
  <si>
    <t>Krohv</t>
  </si>
  <si>
    <t>Tuuletõke</t>
  </si>
  <si>
    <t>EPS-60</t>
  </si>
  <si>
    <t>Silver-60</t>
  </si>
  <si>
    <t>Betoon-Silver-Krohv</t>
  </si>
  <si>
    <t>Sisepind</t>
  </si>
  <si>
    <t>Välispind</t>
  </si>
  <si>
    <t>Õhkvahed</t>
  </si>
  <si>
    <t>Kui õhuvool õhkvahes on takistatud (kinnine õhkvahe) võetakse õhkvahe soojatakistus vastavalt tabelile 7.17</t>
  </si>
  <si>
    <t>Krohv-Fibo3-Silver-Krohv</t>
  </si>
  <si>
    <t>Fibo3</t>
  </si>
  <si>
    <t>Fibo5</t>
  </si>
  <si>
    <t>AEROC EcoTermPlus</t>
  </si>
  <si>
    <t>AEROC Classic</t>
  </si>
  <si>
    <t>Silikaattellis</t>
  </si>
  <si>
    <t>Savitellis</t>
  </si>
  <si>
    <t>Täistellis</t>
  </si>
  <si>
    <t>Krohv-Savitellis-Silver-Krohv</t>
  </si>
  <si>
    <t>Krohv-Silikaattellis-Silver-Krohv</t>
  </si>
  <si>
    <t>Suletud õhkvahe</t>
  </si>
  <si>
    <t>Tuhaplokk</t>
  </si>
  <si>
    <t>Krohv-Tuhaplokk-Silver-Krohv</t>
  </si>
  <si>
    <t>Õõnespaneel</t>
  </si>
  <si>
    <t>Isolatsiooniplaat</t>
  </si>
  <si>
    <t>Betoon-Vahtpolüstüreen-Krohv</t>
  </si>
  <si>
    <t>Õõnespaneel-Vahtpolüstüreen-Isolatsiooniplaat-Katusekate</t>
  </si>
  <si>
    <t>Krohv-Tuhaplokk-Vahtpolüstüreen-Krohv</t>
  </si>
  <si>
    <t>Krohv-Savitellis-Vahtpolüstüreen-Krohv</t>
  </si>
  <si>
    <t>Krohv-Silikaattellis-Vahtpolüstüreen-Krohv</t>
  </si>
  <si>
    <t>Krohv-Fibo3-Vahtpolüstüreen-Krohv</t>
  </si>
  <si>
    <t>Betoon</t>
  </si>
  <si>
    <t>Columbia-Kivi (õõnes)</t>
  </si>
  <si>
    <t>Columbia-Kivi (seest täis)</t>
  </si>
  <si>
    <t>AerocClassic</t>
  </si>
  <si>
    <t>EPS60</t>
  </si>
  <si>
    <t>Mineraalvill (puitkarkassi vahel)</t>
  </si>
  <si>
    <t>Silver60</t>
  </si>
  <si>
    <t>Mineraalvill</t>
  </si>
  <si>
    <t>Betoon-Mineraalvill-Tuuletõke-Tuulutus-Fasaadikate</t>
  </si>
  <si>
    <t>Krohv-Fibo3-Mineraalvill-Tuuletõke-Tuulutus-Fasaadikate</t>
  </si>
  <si>
    <t>Krohv-Silikaattellis-Mineraalvill-Tuuletõke-Tuulutus-Fasaadikate</t>
  </si>
  <si>
    <t>Krohv-Savitellis-Mineraalvill-Tuuletõke-Tuulutus-Fasaadikate</t>
  </si>
  <si>
    <t>Krohv-Tuhaplokk-Mineraalvill-Tuuletõke-Tuulutus-Fasaadikate</t>
  </si>
  <si>
    <t>Tuuletõkkeplaat</t>
  </si>
  <si>
    <t>Columbia-Kivi</t>
  </si>
  <si>
    <t>Katusekate (rullmaterjal)</t>
  </si>
  <si>
    <t>Kihi paksus (mm)</t>
  </si>
  <si>
    <t>Välispind tuulutusega</t>
  </si>
  <si>
    <t>Sisepind vertikaalselt (katus-lagi)</t>
  </si>
  <si>
    <t>Välispind tuulutusega (katus-lagi)</t>
  </si>
  <si>
    <t>Lisakiht_1</t>
  </si>
  <si>
    <t>Lisakiht_2</t>
  </si>
  <si>
    <t>Lisakiht_3</t>
  </si>
  <si>
    <r>
      <t>Lisakihtide soojajuhtivus (λ)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86"/>
        <scheme val="minor"/>
      </rPr>
      <t>*K/W</t>
    </r>
  </si>
  <si>
    <t>Kui õhuvool ei ole takistatud (tuulutuspilu) siis jäetakse õhkvahe ja sellest välja poole jäävate kihtide soojapidavused arvestamata kuid välispinna soojatakistuseks võetakse võrdseks sisepinna soojatakistusega</t>
  </si>
  <si>
    <t>Soojustusmaterjal</t>
  </si>
  <si>
    <t>Soojustusmaterjali kihi paksus (mm)</t>
  </si>
  <si>
    <t>Kandekihi sooja-erijuhtivus (λn) W/m*K</t>
  </si>
  <si>
    <t>kandekiht</t>
  </si>
  <si>
    <t>kandekihi paksus (mm)</t>
  </si>
  <si>
    <t>ABIARVUTUSED</t>
  </si>
  <si>
    <t>Konstruktsiooni soojajuhtivus e. U-arv W/m2*K</t>
  </si>
  <si>
    <t>Krohv-ColumbiaKivi (õõnes)-Vahtpolüstüreen-Krohv</t>
  </si>
  <si>
    <t>Krohv-ColumbiaKivi (õõnes)-Silver-Krohv</t>
  </si>
  <si>
    <t>Columbia-Kivi ÕÕNES</t>
  </si>
  <si>
    <t>Columbia-Kivi MONOLITISEERITUD</t>
  </si>
  <si>
    <t>Krohv-ColumbiaKivi (õõned monolitiseeritud)-Vahtpolüstüreen-Krohv</t>
  </si>
  <si>
    <t>Krohv-ColumbiaKivi (õõned monolitiseeritud)-Silver-Krohv</t>
  </si>
  <si>
    <t>Krohv-ColumbiaKivi (õõnes)-Mineraalvill-Tuuletõke-Tuulutusvahe-Fasaadikate</t>
  </si>
  <si>
    <t>Krohv-ColumbiaKivi (õõned monolitiseeritud)-Mineraalvill-Tuuletõke-Tuulutusvahe-Fasaadikate</t>
  </si>
  <si>
    <t>FIBO3</t>
  </si>
  <si>
    <t>FIBO5</t>
  </si>
  <si>
    <t>Krohv-Fibo5-Vahtpolüstüreen-Krohv</t>
  </si>
  <si>
    <t>Krohv-Fibo5-Silver-Krohv</t>
  </si>
  <si>
    <t>Krohv-Fibo5-Mineraalvill-Tuuletõke-Tuulutus-Fasaadikate</t>
  </si>
  <si>
    <t>Krohv-AEROC_EcoTermPlus-Vahtpolüstüreen-Krohv</t>
  </si>
  <si>
    <t>Krohv-AEROC_EcoTermPlus-Silver-Krohv</t>
  </si>
  <si>
    <t>Krohv-AEROC_EcoTermPlus-Tuuletõke-Tuulutus-Fasaadikate</t>
  </si>
  <si>
    <t>Krohv-AEROC_Classic-Vahtpolüstüreen-Krohv</t>
  </si>
  <si>
    <t>Krohv-AEROC_Classic-Silver-Krohv</t>
  </si>
  <si>
    <t>Krohv-AEROC_Classic-Tuuletõke-Tuulutus-Fasaadikate</t>
  </si>
  <si>
    <t>Puitkarkass+Mineraalvill</t>
  </si>
  <si>
    <t>Termoprofiil-karkass (t=1mm) +Mineraalvill</t>
  </si>
  <si>
    <t>Mineraalvill (termoprofiili t=1,0mm vahel)</t>
  </si>
  <si>
    <t>Mineraalvill (termoprofiili t=2,0mm vahel)</t>
  </si>
  <si>
    <t>Termoprofiil-karkass (t=2mm) +Mineraalvill</t>
  </si>
  <si>
    <t>Soojustusmaterjali/karkassi paksus (mm)</t>
  </si>
  <si>
    <t>Kips-Mineraalvill (karkassi vahel)-Tuuletõke-Tuulutus-Fasaadikate</t>
  </si>
  <si>
    <t>Suletud õhkvahe paksus paksus (mm)</t>
  </si>
  <si>
    <t>Krohv-Silikaattellis(250)-Suletud õhkvahe-Silikaattellis(120)-Silver-Krohv</t>
  </si>
  <si>
    <t>Krohv-Silikaattellis(250)-Suletud õhkvahe-Silikaattellis(120)-Vahtpolüstüreen-Krohv</t>
  </si>
  <si>
    <t>Krohv-Silikaattellis(250)-Suletud õhkvahe-Silikaattellis(120)-Mineraalvill-Tuuletõke-Tuulutus-Fasaadikate</t>
  </si>
  <si>
    <t>Krohv-Savitellis(250)-Suletud õhkvahe-Savitellis(120)-Silver-Krohv</t>
  </si>
  <si>
    <t>Krohv-Savitellis(250)-Suletud õhkvahe-Savitellis(120)-Vahtpolüstüreen-Krohv</t>
  </si>
  <si>
    <t>Krohv-Savitellis(250)-Suletud õhkvahe-Savitellis(120)-Mineraalvill-Tuuletõke-Tuulutus-Fasaadikate</t>
  </si>
  <si>
    <t>Savitellis (täistellis)</t>
  </si>
  <si>
    <t>Savitellis (kärgtellis)</t>
  </si>
  <si>
    <t>Krohv-Savitellis (kärgtellis)(250)-Suletud õhkvahe-Savitellis (kärgtellis)(120)-Silver-Krohv</t>
  </si>
  <si>
    <t>Krohv-Savitellis (kärgtellis)(250)-Suletud õhkvahe-Savitellis (kärgtellis)(120)-Vahtpolüstüreen-Krohv</t>
  </si>
  <si>
    <t>Krohv-Savitellis (kärgtellis)(250)-Suletud õhkvahe-Savitellis (kärgtellis)(120)-Mineraalvill-Tuuletõke-Tuulutus-Fasaadikate</t>
  </si>
  <si>
    <t>Krohv-Savitellis (kärgtellis)-Silver-Krohv</t>
  </si>
  <si>
    <t>Krohv-Savitellis (kärgtellis)-Vahtpolüstüreen-Krohv</t>
  </si>
  <si>
    <t>Krohv-Savitellis (kärgtellis)-Mineraalvill-Tuuletõke-Tuulutus-Fasaadikate</t>
  </si>
  <si>
    <t>Savitellis (kärgtellis) (kärgtellis)</t>
  </si>
  <si>
    <t>SBS</t>
  </si>
  <si>
    <t>Õõnespaneel-Silver-Isolatsiooniplaat-Katusekate</t>
  </si>
  <si>
    <t>Arvutused baseeruvad standardil EVS 908-1:2010</t>
  </si>
  <si>
    <t>2x kips</t>
  </si>
  <si>
    <t>Kipsplaat</t>
  </si>
  <si>
    <t>Mineraal-puistevill</t>
  </si>
  <si>
    <t>Tselluvill</t>
  </si>
  <si>
    <t>Aluskattega katusekate</t>
  </si>
  <si>
    <t>Laudis</t>
  </si>
  <si>
    <t>Puit</t>
  </si>
  <si>
    <t>Liiv</t>
  </si>
  <si>
    <t>Katuslagi: Kandev profiilplekk-Soojustus-Isolatsiooniplaat-Katusekate</t>
  </si>
  <si>
    <t>Väljavõtted ehituskonstruktori käsiraamatust (OSA 2, 2002):</t>
  </si>
  <si>
    <t>Õõnespaneel-Mineraalvill-Isolatsiooniplaat-Katusekate</t>
  </si>
  <si>
    <t>Tuulutatava pööninguga hoone lagi/katus: Laudis-Liiv-Vill-Aluskattega katus</t>
  </si>
  <si>
    <t>Tuulutatava pööninguga hoone lagi/katus: Kips-Vill (talade vahel)-Aluskattega katus</t>
  </si>
  <si>
    <t>Katuslagi: Kips-Mineraalvill (sarikate vahel)-Tuuletõke-Tuulutus-Katusekate</t>
  </si>
  <si>
    <t>Koormusttaluv Isolatsiooniplaat</t>
  </si>
  <si>
    <t>Pealevalu</t>
  </si>
  <si>
    <t>Katuslagi: Olemasolev konstruktsioon (õõnespaneel, pealevalu) + Lisasoojustus-Isolatsiooniplaat-Katusekate</t>
  </si>
  <si>
    <t>Katuslagi: Olemasolev konstruktsioon (õõnespaneel, soojustus, pealevalu) + Lisasoojustus-Isolatsiooniplaat-Katusekate</t>
  </si>
  <si>
    <t>Lisasoojustusmaterjali paksus (mm)</t>
  </si>
  <si>
    <t>Soojustusmaterjali paksus (mm)</t>
  </si>
  <si>
    <t>Ol. Olev soojustus</t>
  </si>
  <si>
    <t>Katuslagi: Olemasolev konstruktsioon (künapaneel, pealevalu) + Lisasoojustus-Isolatsiooniplaat-Katusekate</t>
  </si>
  <si>
    <t>Katuslagi: Olemasolev konstruktsioon (künapaneel, soojustus, pealevalu) + Lisasoojustus-Isolatsiooniplaat-Katusekate</t>
  </si>
  <si>
    <t>Reaalsed</t>
  </si>
  <si>
    <t>Suletud õhkvahe sooja-takistus m2*K/W (sõltub vahe laiusest)</t>
  </si>
  <si>
    <t>Suletud õhkvahe laius  (mm)</t>
  </si>
  <si>
    <t>Konstruktsiooni soojusjuhtivus e. U-arv W/m2*K</t>
  </si>
  <si>
    <r>
      <t>Materjali soojus-erijuhtivus (</t>
    </r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  <charset val="186"/>
      </rPr>
      <t>) W/m*K</t>
    </r>
  </si>
  <si>
    <t>Seinakonstruktsiooni soojus-erijuhtivus (λn) W/m*K</t>
  </si>
  <si>
    <t>Katusekonstruktsiooni soojus-erijuhtivus (λn) W/m*K</t>
  </si>
  <si>
    <t>Soojustusmaterjali soojus-erijuhtivus (λn) W/m*K</t>
  </si>
  <si>
    <t>Kandekihi soojus-erijuhtivus (λn) W/m*K</t>
  </si>
  <si>
    <t>Suletud õhkvahe soojus-takistus m2*K/W (sõltub vahe laiusest)</t>
  </si>
  <si>
    <t>Suletud õhkvahe soojus-erijuhtivus (λn) W/m*K</t>
  </si>
  <si>
    <t>Pinnakihtide soojustakistused</t>
  </si>
  <si>
    <r>
      <t>Lisakihtide soojusjuhtivus (λ)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86"/>
        <scheme val="minor"/>
      </rPr>
      <t>*K/W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</si>
</sst>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86"/>
    </font>
    <font>
      <vertAlign val="subscript"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/>
    <xf numFmtId="2" fontId="0" fillId="0" borderId="0" xfId="0" applyNumberFormat="1" applyAlignment="1"/>
    <xf numFmtId="0" fontId="0" fillId="0" borderId="1" xfId="0" applyBorder="1" applyAlignment="1"/>
    <xf numFmtId="0" fontId="0" fillId="0" borderId="0" xfId="0" applyBorder="1" applyAlignment="1">
      <alignment textRotation="90"/>
    </xf>
    <xf numFmtId="0" fontId="0" fillId="0" borderId="0" xfId="0" applyBorder="1" applyAlignment="1"/>
    <xf numFmtId="2" fontId="0" fillId="0" borderId="0" xfId="0" applyNumberFormat="1" applyBorder="1" applyAlignment="1"/>
    <xf numFmtId="0" fontId="5" fillId="0" borderId="0" xfId="0" applyFont="1"/>
    <xf numFmtId="2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2" fontId="0" fillId="0" borderId="0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Border="1" applyAlignment="1">
      <alignment horizontal="center"/>
    </xf>
    <xf numFmtId="2" fontId="0" fillId="0" borderId="0" xfId="0" applyNumberFormat="1" applyAlignment="1">
      <alignment horizontal="center" textRotation="90"/>
    </xf>
    <xf numFmtId="2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textRotation="9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/>
    <xf numFmtId="0" fontId="0" fillId="0" borderId="26" xfId="0" applyBorder="1"/>
    <xf numFmtId="0" fontId="0" fillId="0" borderId="0" xfId="0" applyBorder="1" applyAlignment="1">
      <alignment horizontal="center" wrapText="1"/>
    </xf>
    <xf numFmtId="0" fontId="0" fillId="0" borderId="31" xfId="0" applyBorder="1" applyAlignment="1"/>
    <xf numFmtId="0" fontId="8" fillId="2" borderId="3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textRotation="90"/>
    </xf>
    <xf numFmtId="0" fontId="0" fillId="2" borderId="2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90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8" xfId="0" applyBorder="1"/>
    <xf numFmtId="0" fontId="0" fillId="0" borderId="31" xfId="0" applyBorder="1"/>
    <xf numFmtId="0" fontId="0" fillId="0" borderId="38" xfId="0" applyBorder="1" applyAlignment="1"/>
    <xf numFmtId="2" fontId="0" fillId="0" borderId="38" xfId="0" applyNumberFormat="1" applyBorder="1" applyAlignment="1">
      <alignment horizontal="left" wrapText="1"/>
    </xf>
    <xf numFmtId="2" fontId="0" fillId="0" borderId="40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2" fontId="0" fillId="0" borderId="38" xfId="0" applyNumberFormat="1" applyBorder="1" applyAlignment="1">
      <alignment horizontal="center" wrapText="1"/>
    </xf>
    <xf numFmtId="0" fontId="0" fillId="0" borderId="39" xfId="0" applyBorder="1" applyAlignment="1">
      <alignment wrapText="1"/>
    </xf>
    <xf numFmtId="164" fontId="0" fillId="0" borderId="1" xfId="0" applyNumberFormat="1" applyBorder="1" applyAlignment="1">
      <alignment textRotation="90"/>
    </xf>
    <xf numFmtId="164" fontId="0" fillId="0" borderId="0" xfId="0" applyNumberFormat="1"/>
    <xf numFmtId="164" fontId="0" fillId="0" borderId="0" xfId="0" applyNumberFormat="1" applyBorder="1" applyAlignment="1"/>
    <xf numFmtId="164" fontId="0" fillId="0" borderId="0" xfId="0" applyNumberFormat="1" applyFill="1" applyBorder="1" applyAlignment="1"/>
    <xf numFmtId="0" fontId="0" fillId="3" borderId="42" xfId="0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0" fillId="2" borderId="32" xfId="0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90"/>
    </xf>
    <xf numFmtId="2" fontId="0" fillId="2" borderId="8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4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2" fontId="0" fillId="2" borderId="3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2" fontId="0" fillId="2" borderId="53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/>
    <xf numFmtId="2" fontId="0" fillId="0" borderId="0" xfId="0" applyNumberFormat="1" applyAlignment="1">
      <alignment textRotation="90" wrapText="1"/>
    </xf>
    <xf numFmtId="2" fontId="0" fillId="0" borderId="38" xfId="0" applyNumberFormat="1" applyBorder="1" applyAlignment="1">
      <alignment wrapText="1"/>
    </xf>
    <xf numFmtId="2" fontId="0" fillId="0" borderId="39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Border="1" applyAlignment="1">
      <alignment wrapText="1"/>
    </xf>
    <xf numFmtId="2" fontId="0" fillId="0" borderId="24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38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2" fontId="0" fillId="2" borderId="12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36" xfId="0" applyBorder="1"/>
    <xf numFmtId="0" fontId="8" fillId="2" borderId="4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4" Type="http://schemas.openxmlformats.org/officeDocument/2006/relationships/image" Target="../media/image3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4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4" Type="http://schemas.openxmlformats.org/officeDocument/2006/relationships/image" Target="../media/image2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jpeg"/><Relationship Id="rId1" Type="http://schemas.openxmlformats.org/officeDocument/2006/relationships/image" Target="../media/image21.jpeg"/><Relationship Id="rId4" Type="http://schemas.openxmlformats.org/officeDocument/2006/relationships/image" Target="../media/image2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1091293</xdr:colOff>
      <xdr:row>41</xdr:row>
      <xdr:rowOff>161926</xdr:rowOff>
    </xdr:from>
    <xdr:to>
      <xdr:col>1</xdr:col>
      <xdr:colOff>1428751</xdr:colOff>
      <xdr:row>43</xdr:row>
      <xdr:rowOff>38099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8" idx="3"/>
        </xdr:cNvCxnSpPr>
      </xdr:nvCxnSpPr>
      <xdr:spPr>
        <a:xfrm>
          <a:off x="1586593" y="7981951"/>
          <a:ext cx="337458" cy="5048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853168</xdr:colOff>
      <xdr:row>41</xdr:row>
      <xdr:rowOff>44904</xdr:rowOff>
    </xdr:from>
    <xdr:to>
      <xdr:col>1</xdr:col>
      <xdr:colOff>1091293</xdr:colOff>
      <xdr:row>42</xdr:row>
      <xdr:rowOff>78922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343025" y="7869011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A</a:t>
          </a:r>
          <a:endParaRPr lang="en-US" sz="1100"/>
        </a:p>
      </xdr:txBody>
    </xdr:sp>
    <xdr:clientData/>
  </xdr:twoCellAnchor>
  <xdr:twoCellAnchor>
    <xdr:from>
      <xdr:col>4</xdr:col>
      <xdr:colOff>514351</xdr:colOff>
      <xdr:row>42</xdr:row>
      <xdr:rowOff>200026</xdr:rowOff>
    </xdr:from>
    <xdr:to>
      <xdr:col>5</xdr:col>
      <xdr:colOff>68088</xdr:colOff>
      <xdr:row>45</xdr:row>
      <xdr:rowOff>76200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13" idx="2"/>
        </xdr:cNvCxnSpPr>
      </xdr:nvCxnSpPr>
      <xdr:spPr>
        <a:xfrm rot="5400000">
          <a:off x="3239940" y="8691956"/>
          <a:ext cx="1114424" cy="16187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7</xdr:row>
      <xdr:rowOff>38100</xdr:rowOff>
    </xdr:from>
    <xdr:to>
      <xdr:col>11</xdr:col>
      <xdr:colOff>1057275</xdr:colOff>
      <xdr:row>40</xdr:row>
      <xdr:rowOff>19050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6200" y="1371600"/>
          <a:ext cx="8448675" cy="626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 b="1" u="sng"/>
            <a:t>Seletuskiri</a:t>
          </a:r>
        </a:p>
        <a:p>
          <a:endParaRPr lang="et-EE" sz="1100" b="1" u="sng"/>
        </a:p>
        <a:p>
          <a:r>
            <a:rPr lang="et-EE" sz="1100" b="0" u="none"/>
            <a:t>Tabelid on koostatud</a:t>
          </a:r>
          <a:r>
            <a:rPr lang="et-EE" sz="1100" b="0" u="none" baseline="0"/>
            <a:t>  EVS 908-1:2010 põhjal kasutamiseks suunava materjalina Eestis enimlevinumate piirdekonstruktsioonide  soojajuhtivuste (U-arv) hindamiseks.</a:t>
          </a:r>
        </a:p>
        <a:p>
          <a:r>
            <a:rPr lang="et-EE" sz="1100" b="0" u="none" baseline="0"/>
            <a:t>Tabelite koostamisel on kasutatud lihtsustusi, mille tõttu on tulemused ligikaudsed. Kui  arvutuste on vajalik suur täpsus, siis peab vaatlema konkreetset  piirdetarindit eraldi, kasutades selleks standardis EVS 908-1:2010 toodud juhiseid.</a:t>
          </a:r>
        </a:p>
        <a:p>
          <a:endParaRPr lang="et-EE" sz="1100" b="0" u="none" baseline="0"/>
        </a:p>
        <a:p>
          <a:r>
            <a:rPr lang="et-EE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Tabelite kasutusjuhised</a:t>
          </a:r>
          <a:endParaRPr lang="en-US"/>
        </a:p>
        <a:p>
          <a:endParaRPr lang="et-EE" sz="1100" b="1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t-EE" sz="1100" b="0">
              <a:solidFill>
                <a:schemeClr val="dk1"/>
              </a:solidFill>
              <a:latin typeface="+mn-lt"/>
              <a:ea typeface="+mn-ea"/>
              <a:cs typeface="+mn-cs"/>
            </a:rPr>
            <a:t>Tabelid on koostatud paindlikult ning interaktiiivselt</a:t>
          </a:r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t-EE" sz="1100" b="0">
              <a:solidFill>
                <a:schemeClr val="dk1"/>
              </a:solidFill>
              <a:latin typeface="+mn-lt"/>
              <a:ea typeface="+mn-ea"/>
              <a:cs typeface="+mn-cs"/>
            </a:rPr>
            <a:t>ja vajadusel  on võimalik konstruktsioonikihtide</a:t>
          </a:r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parameetreid muuta, kihte lisada ning ära jätta.</a:t>
          </a:r>
        </a:p>
        <a:p>
          <a:endParaRPr lang="et-EE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t-EE" sz="1100" b="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Töölehed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Tabelid on jagatud kandekonstruktsioonide järgi lehtedeks.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Lisaks on lehed: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"Sojaerijuhtivused" - milles on esitatud arvutustes kasutatud materjalide soojaerijuhtivused. Need väärtused on hinnangulised ja ligikaudsed,  tehes siin tabelis muudatusi mõjutab see kõiki tabeleid, kus antud väärtusi on kasutatud;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"Lisamaterjal" - siin on esitatud väljavõte konstruktori käsiraamatust kohast, kus on selgitatud piirde soojapidavuse arvutuse põhireegleid ja arvutusvalemeid. Samuti on siin ära toodud mõningad erijuhud (tuulutusavad, suletud õhkvahed jms.)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"Tabelite kasutusjuhised" - käesolev leht, mis on mõeldud abimaterjalina tabelite kasutamiseks ja tööpõhimõtte mõistmiseks. Lehel on ära toodud näidistabel koos  viidetega, mille tähendused on järgmised:</a:t>
          </a:r>
        </a:p>
        <a:p>
          <a:endParaRPr lang="et-EE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 - Piirde üldkirjeldus.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B - U-arvu mõjutavate põhikihtide paksused - väärtuseid võib vastavalt vajadusele muuta.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C -  U-arvu mõjutavate põhikihtide soojaerijuhtivused (W/m*K), vaikimis võetakse väärtused lehelt "Sojaerijuhtivused" - väärtuseid võib vastavalt vajadusele muuta.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D - võttes vasakust veerust kandekihi - ja ülevalt reast soojustuskihi paksuse saab  rea ja veeru ristumispunktis konstruktsiooni U-arvu.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E - võimalike konstruktsiooni lisakihtide (krohv, kips  jms.) karakteristikud.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F - konstruktsiooni sisepinna soojatakistus (Rsi).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G - konstruktsiooni välipinna soojatakistus (Rse).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H - konstruktsiooni lisakihtide soojajuhtivus, arvestab ka sisepinna- ja välispinna soojatakistust.</a:t>
          </a:r>
        </a:p>
        <a:p>
          <a:r>
            <a:rPr lang="et-EE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I - Illustreeriv pilt konstruktsioonist</a:t>
          </a:r>
        </a:p>
        <a:p>
          <a:endParaRPr lang="et-EE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t-EE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u="none"/>
        </a:p>
      </xdr:txBody>
    </xdr:sp>
    <xdr:clientData/>
  </xdr:twoCellAnchor>
  <xdr:twoCellAnchor>
    <xdr:from>
      <xdr:col>4</xdr:col>
      <xdr:colOff>557893</xdr:colOff>
      <xdr:row>41</xdr:row>
      <xdr:rowOff>166008</xdr:rowOff>
    </xdr:from>
    <xdr:to>
      <xdr:col>5</xdr:col>
      <xdr:colOff>186418</xdr:colOff>
      <xdr:row>42</xdr:row>
      <xdr:rowOff>200026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755572" y="7990115"/>
          <a:ext cx="240846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B</a:t>
          </a:r>
          <a:endParaRPr lang="en-US" sz="1100"/>
        </a:p>
      </xdr:txBody>
    </xdr:sp>
    <xdr:clientData/>
  </xdr:twoCellAnchor>
  <xdr:twoCellAnchor>
    <xdr:from>
      <xdr:col>2</xdr:col>
      <xdr:colOff>390528</xdr:colOff>
      <xdr:row>42</xdr:row>
      <xdr:rowOff>200025</xdr:rowOff>
    </xdr:from>
    <xdr:to>
      <xdr:col>5</xdr:col>
      <xdr:colOff>68089</xdr:colOff>
      <xdr:row>46</xdr:row>
      <xdr:rowOff>171452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3" idx="2"/>
        </xdr:cNvCxnSpPr>
      </xdr:nvCxnSpPr>
      <xdr:spPr>
        <a:xfrm rot="5400000">
          <a:off x="2474643" y="8249045"/>
          <a:ext cx="1436811" cy="1370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238125</xdr:colOff>
      <xdr:row>52</xdr:row>
      <xdr:rowOff>238125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467600" y="907732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D</a:t>
          </a:r>
          <a:endParaRPr lang="en-US" sz="1100"/>
        </a:p>
      </xdr:txBody>
    </xdr:sp>
    <xdr:clientData/>
  </xdr:twoCellAnchor>
  <xdr:twoCellAnchor>
    <xdr:from>
      <xdr:col>15</xdr:col>
      <xdr:colOff>1371601</xdr:colOff>
      <xdr:row>53</xdr:row>
      <xdr:rowOff>133351</xdr:rowOff>
    </xdr:from>
    <xdr:to>
      <xdr:col>16</xdr:col>
      <xdr:colOff>323850</xdr:colOff>
      <xdr:row>58</xdr:row>
      <xdr:rowOff>147639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44" idx="1"/>
        </xdr:cNvCxnSpPr>
      </xdr:nvCxnSpPr>
      <xdr:spPr>
        <a:xfrm rot="10800000">
          <a:off x="14679387" y="11753851"/>
          <a:ext cx="802820" cy="100760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1496786</xdr:colOff>
      <xdr:row>51</xdr:row>
      <xdr:rowOff>6124</xdr:rowOff>
    </xdr:from>
    <xdr:to>
      <xdr:col>18</xdr:col>
      <xdr:colOff>514352</xdr:colOff>
      <xdr:row>51</xdr:row>
      <xdr:rowOff>381000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rot="10800000" flipV="1">
          <a:off x="14804572" y="10674124"/>
          <a:ext cx="2364923" cy="3748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1442357</xdr:colOff>
      <xdr:row>42</xdr:row>
      <xdr:rowOff>184378</xdr:rowOff>
    </xdr:from>
    <xdr:to>
      <xdr:col>18</xdr:col>
      <xdr:colOff>446314</xdr:colOff>
      <xdr:row>43</xdr:row>
      <xdr:rowOff>108857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46" idx="1"/>
        </xdr:cNvCxnSpPr>
      </xdr:nvCxnSpPr>
      <xdr:spPr>
        <a:xfrm rot="10800000" flipV="1">
          <a:off x="14750143" y="8212592"/>
          <a:ext cx="2351314" cy="35990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657227</xdr:colOff>
      <xdr:row>44</xdr:row>
      <xdr:rowOff>69397</xdr:rowOff>
    </xdr:from>
    <xdr:to>
      <xdr:col>19</xdr:col>
      <xdr:colOff>228600</xdr:colOff>
      <xdr:row>46</xdr:row>
      <xdr:rowOff>85724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47" idx="1"/>
        </xdr:cNvCxnSpPr>
      </xdr:nvCxnSpPr>
      <xdr:spPr>
        <a:xfrm rot="10800000" flipV="1">
          <a:off x="15815584" y="8737147"/>
          <a:ext cx="1680480" cy="8599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957630</xdr:colOff>
      <xdr:row>45</xdr:row>
      <xdr:rowOff>169251</xdr:rowOff>
    </xdr:from>
    <xdr:to>
      <xdr:col>13</xdr:col>
      <xdr:colOff>204421</xdr:colOff>
      <xdr:row>47</xdr:row>
      <xdr:rowOff>108804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48" idx="1"/>
        </xdr:cNvCxnSpPr>
      </xdr:nvCxnSpPr>
      <xdr:spPr>
        <a:xfrm rot="10800000">
          <a:off x="9742611" y="9423155"/>
          <a:ext cx="792772" cy="39382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95251</xdr:colOff>
      <xdr:row>50</xdr:row>
      <xdr:rowOff>123826</xdr:rowOff>
    </xdr:from>
    <xdr:to>
      <xdr:col>11</xdr:col>
      <xdr:colOff>1</xdr:colOff>
      <xdr:row>52</xdr:row>
      <xdr:rowOff>119063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17" idx="1"/>
        </xdr:cNvCxnSpPr>
      </xdr:nvCxnSpPr>
      <xdr:spPr>
        <a:xfrm rot="10800000">
          <a:off x="6945924" y="10513403"/>
          <a:ext cx="512885" cy="76456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323850</xdr:colOff>
      <xdr:row>58</xdr:row>
      <xdr:rowOff>28575</xdr:rowOff>
    </xdr:from>
    <xdr:to>
      <xdr:col>16</xdr:col>
      <xdr:colOff>561975</xdr:colOff>
      <xdr:row>59</xdr:row>
      <xdr:rowOff>76200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5468600" y="1050607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H</a:t>
          </a:r>
          <a:endParaRPr lang="en-US" sz="1100"/>
        </a:p>
      </xdr:txBody>
    </xdr:sp>
    <xdr:clientData/>
  </xdr:twoCellAnchor>
  <xdr:twoCellAnchor>
    <xdr:from>
      <xdr:col>18</xdr:col>
      <xdr:colOff>500742</xdr:colOff>
      <xdr:row>50</xdr:row>
      <xdr:rowOff>62593</xdr:rowOff>
    </xdr:from>
    <xdr:to>
      <xdr:col>19</xdr:col>
      <xdr:colOff>126546</xdr:colOff>
      <xdr:row>51</xdr:row>
      <xdr:rowOff>72118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17155885" y="10499272"/>
          <a:ext cx="238125" cy="240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G</a:t>
          </a:r>
          <a:endParaRPr lang="en-US" sz="1100"/>
        </a:p>
      </xdr:txBody>
    </xdr:sp>
    <xdr:clientData/>
  </xdr:twoCellAnchor>
  <xdr:twoCellAnchor>
    <xdr:from>
      <xdr:col>18</xdr:col>
      <xdr:colOff>446314</xdr:colOff>
      <xdr:row>42</xdr:row>
      <xdr:rowOff>65315</xdr:rowOff>
    </xdr:from>
    <xdr:to>
      <xdr:col>19</xdr:col>
      <xdr:colOff>72118</xdr:colOff>
      <xdr:row>42</xdr:row>
      <xdr:rowOff>303440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17101457" y="8093529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F</a:t>
          </a:r>
          <a:endParaRPr lang="en-US" sz="1100"/>
        </a:p>
      </xdr:txBody>
    </xdr:sp>
    <xdr:clientData/>
  </xdr:twoCellAnchor>
  <xdr:twoCellAnchor>
    <xdr:from>
      <xdr:col>19</xdr:col>
      <xdr:colOff>228600</xdr:colOff>
      <xdr:row>43</xdr:row>
      <xdr:rowOff>152400</xdr:rowOff>
    </xdr:from>
    <xdr:to>
      <xdr:col>19</xdr:col>
      <xdr:colOff>466725</xdr:colOff>
      <xdr:row>44</xdr:row>
      <xdr:rowOff>190500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17478375" y="650557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E</a:t>
          </a:r>
          <a:endParaRPr lang="en-US" sz="1100"/>
        </a:p>
      </xdr:txBody>
    </xdr:sp>
    <xdr:clientData/>
  </xdr:twoCellAnchor>
  <xdr:twoCellAnchor>
    <xdr:from>
      <xdr:col>13</xdr:col>
      <xdr:colOff>204421</xdr:colOff>
      <xdr:row>46</xdr:row>
      <xdr:rowOff>217609</xdr:rowOff>
    </xdr:from>
    <xdr:to>
      <xdr:col>13</xdr:col>
      <xdr:colOff>445477</xdr:colOff>
      <xdr:row>47</xdr:row>
      <xdr:rowOff>227134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0535383" y="9698647"/>
          <a:ext cx="241056" cy="236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C</a:t>
          </a:r>
          <a:endParaRPr lang="en-US" sz="1100"/>
        </a:p>
      </xdr:txBody>
    </xdr:sp>
    <xdr:clientData/>
  </xdr:twoCellAnchor>
  <xdr:twoCellAnchor>
    <xdr:from>
      <xdr:col>2</xdr:col>
      <xdr:colOff>333378</xdr:colOff>
      <xdr:row>52</xdr:row>
      <xdr:rowOff>180976</xdr:rowOff>
    </xdr:from>
    <xdr:to>
      <xdr:col>3</xdr:col>
      <xdr:colOff>575583</xdr:colOff>
      <xdr:row>52</xdr:row>
      <xdr:rowOff>403138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52" idx="1"/>
        </xdr:cNvCxnSpPr>
      </xdr:nvCxnSpPr>
      <xdr:spPr>
        <a:xfrm rot="10800000">
          <a:off x="2450859" y="11339880"/>
          <a:ext cx="718455" cy="2221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575582</xdr:colOff>
      <xdr:row>52</xdr:row>
      <xdr:rowOff>283028</xdr:rowOff>
    </xdr:from>
    <xdr:to>
      <xdr:col>4</xdr:col>
      <xdr:colOff>204107</xdr:colOff>
      <xdr:row>53</xdr:row>
      <xdr:rowOff>112939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3160939" y="11495314"/>
          <a:ext cx="240847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C</a:t>
          </a:r>
          <a:endParaRPr lang="en-US" sz="1100"/>
        </a:p>
      </xdr:txBody>
    </xdr:sp>
    <xdr:clientData/>
  </xdr:twoCellAnchor>
  <xdr:twoCellAnchor editAs="oneCell">
    <xdr:from>
      <xdr:col>11</xdr:col>
      <xdr:colOff>272143</xdr:colOff>
      <xdr:row>47</xdr:row>
      <xdr:rowOff>0</xdr:rowOff>
    </xdr:from>
    <xdr:to>
      <xdr:col>12</xdr:col>
      <xdr:colOff>1209676</xdr:colOff>
      <xdr:row>51</xdr:row>
      <xdr:rowOff>393086</xdr:rowOff>
    </xdr:to>
    <xdr:pic>
      <xdr:nvPicPr>
        <xdr:cNvPr id="61" name="Picture 60" descr="Betoonsein_1.jp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6072" y="9742714"/>
          <a:ext cx="2257425" cy="1318372"/>
        </a:xfrm>
        <a:prstGeom prst="rect">
          <a:avLst/>
        </a:prstGeom>
      </xdr:spPr>
    </xdr:pic>
    <xdr:clientData/>
  </xdr:twoCellAnchor>
  <xdr:twoCellAnchor>
    <xdr:from>
      <xdr:col>12</xdr:col>
      <xdr:colOff>225136</xdr:colOff>
      <xdr:row>51</xdr:row>
      <xdr:rowOff>155863</xdr:rowOff>
    </xdr:from>
    <xdr:to>
      <xdr:col>12</xdr:col>
      <xdr:colOff>1030431</xdr:colOff>
      <xdr:row>53</xdr:row>
      <xdr:rowOff>222105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>
          <a:stCxn id="75" idx="1"/>
        </xdr:cNvCxnSpPr>
      </xdr:nvCxnSpPr>
      <xdr:spPr>
        <a:xfrm rot="10800000">
          <a:off x="9005454" y="10789227"/>
          <a:ext cx="805295" cy="10187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1030431</xdr:colOff>
      <xdr:row>53</xdr:row>
      <xdr:rowOff>103041</xdr:rowOff>
    </xdr:from>
    <xdr:to>
      <xdr:col>12</xdr:col>
      <xdr:colOff>1268556</xdr:colOff>
      <xdr:row>54</xdr:row>
      <xdr:rowOff>116030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9810749" y="1168890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I</a:t>
          </a:r>
        </a:p>
      </xdr:txBody>
    </xdr:sp>
    <xdr:clientData/>
  </xdr:twoCellAnchor>
  <xdr:twoCellAnchor>
    <xdr:from>
      <xdr:col>0</xdr:col>
      <xdr:colOff>104775</xdr:colOff>
      <xdr:row>0</xdr:row>
      <xdr:rowOff>76201</xdr:rowOff>
    </xdr:from>
    <xdr:to>
      <xdr:col>11</xdr:col>
      <xdr:colOff>1038225</xdr:colOff>
      <xdr:row>6</xdr:row>
      <xdr:rowOff>66675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04775" y="76201"/>
          <a:ext cx="8401050" cy="1133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t-EE" sz="1100"/>
            <a:t>Töö teostas: </a:t>
          </a:r>
        </a:p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CoStaatik Projekt OÜ</a:t>
          </a:r>
          <a:r>
            <a:rPr lang="en-US"/>
            <a:t> </a:t>
          </a:r>
          <a:endParaRPr lang="et-EE"/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www.costaatik.ee</a:t>
          </a:r>
          <a:r>
            <a:rPr lang="en-US"/>
            <a:t> </a:t>
          </a:r>
          <a:endParaRPr lang="et-EE"/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info@costaatik.ee</a:t>
          </a:r>
          <a:r>
            <a:rPr lang="en-US"/>
            <a:t> </a:t>
          </a:r>
          <a:endParaRPr lang="et-EE"/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Tel: (+372) 52 74 929</a:t>
          </a:r>
          <a:r>
            <a:rPr lang="en-US"/>
            <a:t> </a:t>
          </a:r>
          <a:endParaRPr lang="en-US" sz="1100"/>
        </a:p>
      </xdr:txBody>
    </xdr:sp>
    <xdr:clientData/>
  </xdr:twoCellAnchor>
  <xdr:twoCellAnchor editAs="oneCell">
    <xdr:from>
      <xdr:col>8</xdr:col>
      <xdr:colOff>605045</xdr:colOff>
      <xdr:row>1</xdr:row>
      <xdr:rowOff>12838</xdr:rowOff>
    </xdr:from>
    <xdr:to>
      <xdr:col>11</xdr:col>
      <xdr:colOff>456128</xdr:colOff>
      <xdr:row>5</xdr:row>
      <xdr:rowOff>136500</xdr:rowOff>
    </xdr:to>
    <xdr:pic>
      <xdr:nvPicPr>
        <xdr:cNvPr id="33" name="Picture 32" descr="Logo_ÕIGE_VÄIKE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70349" y="203338"/>
          <a:ext cx="1689822" cy="8856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276225</xdr:colOff>
      <xdr:row>7</xdr:row>
      <xdr:rowOff>28575</xdr:rowOff>
    </xdr:from>
    <xdr:to>
      <xdr:col>12</xdr:col>
      <xdr:colOff>1222081</xdr:colOff>
      <xdr:row>10</xdr:row>
      <xdr:rowOff>386893</xdr:rowOff>
    </xdr:to>
    <xdr:pic>
      <xdr:nvPicPr>
        <xdr:cNvPr id="2" name="Picture 1" descr="Tuhaplokk_1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3825" y="2181225"/>
          <a:ext cx="2269831" cy="1415593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21</xdr:row>
      <xdr:rowOff>171450</xdr:rowOff>
    </xdr:from>
    <xdr:to>
      <xdr:col>12</xdr:col>
      <xdr:colOff>1193506</xdr:colOff>
      <xdr:row>25</xdr:row>
      <xdr:rowOff>339268</xdr:rowOff>
    </xdr:to>
    <xdr:pic>
      <xdr:nvPicPr>
        <xdr:cNvPr id="3" name="Picture 2" descr="Tuhaplokk_1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50" y="7267575"/>
          <a:ext cx="2269831" cy="141559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36</xdr:row>
      <xdr:rowOff>142875</xdr:rowOff>
    </xdr:from>
    <xdr:to>
      <xdr:col>12</xdr:col>
      <xdr:colOff>1232493</xdr:colOff>
      <xdr:row>40</xdr:row>
      <xdr:rowOff>261880</xdr:rowOff>
    </xdr:to>
    <xdr:pic>
      <xdr:nvPicPr>
        <xdr:cNvPr id="4" name="Picture 3" descr="Tuhaplokk_2.jp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0" y="12372975"/>
          <a:ext cx="2404068" cy="13667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448235</xdr:colOff>
      <xdr:row>9</xdr:row>
      <xdr:rowOff>179294</xdr:rowOff>
    </xdr:from>
    <xdr:to>
      <xdr:col>10</xdr:col>
      <xdr:colOff>541663</xdr:colOff>
      <xdr:row>14</xdr:row>
      <xdr:rowOff>809840</xdr:rowOff>
    </xdr:to>
    <xdr:pic>
      <xdr:nvPicPr>
        <xdr:cNvPr id="2" name="Picture 1" descr="Katus_Puit_1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735" y="2610970"/>
          <a:ext cx="2513899" cy="2367458"/>
        </a:xfrm>
        <a:prstGeom prst="rect">
          <a:avLst/>
        </a:prstGeom>
      </xdr:spPr>
    </xdr:pic>
    <xdr:clientData/>
  </xdr:twoCellAnchor>
  <xdr:twoCellAnchor editAs="oneCell">
    <xdr:from>
      <xdr:col>7</xdr:col>
      <xdr:colOff>179294</xdr:colOff>
      <xdr:row>25</xdr:row>
      <xdr:rowOff>168088</xdr:rowOff>
    </xdr:from>
    <xdr:to>
      <xdr:col>10</xdr:col>
      <xdr:colOff>511738</xdr:colOff>
      <xdr:row>29</xdr:row>
      <xdr:rowOff>199670</xdr:rowOff>
    </xdr:to>
    <xdr:pic>
      <xdr:nvPicPr>
        <xdr:cNvPr id="3" name="Picture 2" descr="Katus_Puit_2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08912" y="7933764"/>
          <a:ext cx="2147797" cy="1757288"/>
        </a:xfrm>
        <a:prstGeom prst="rect">
          <a:avLst/>
        </a:prstGeom>
      </xdr:spPr>
    </xdr:pic>
    <xdr:clientData/>
  </xdr:twoCellAnchor>
  <xdr:twoCellAnchor editAs="oneCell">
    <xdr:from>
      <xdr:col>7</xdr:col>
      <xdr:colOff>190498</xdr:colOff>
      <xdr:row>39</xdr:row>
      <xdr:rowOff>190501</xdr:rowOff>
    </xdr:from>
    <xdr:to>
      <xdr:col>10</xdr:col>
      <xdr:colOff>498535</xdr:colOff>
      <xdr:row>44</xdr:row>
      <xdr:rowOff>32581</xdr:rowOff>
    </xdr:to>
    <xdr:pic>
      <xdr:nvPicPr>
        <xdr:cNvPr id="4" name="Picture 3" descr="Katus_Puit_3.jp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20116" y="12438530"/>
          <a:ext cx="2123390" cy="17694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134472</xdr:colOff>
      <xdr:row>34</xdr:row>
      <xdr:rowOff>134469</xdr:rowOff>
    </xdr:from>
    <xdr:to>
      <xdr:col>12</xdr:col>
      <xdr:colOff>1533534</xdr:colOff>
      <xdr:row>40</xdr:row>
      <xdr:rowOff>41090</xdr:rowOff>
    </xdr:to>
    <xdr:pic>
      <xdr:nvPicPr>
        <xdr:cNvPr id="2" name="Picture 1" descr="Katus_Õõnespaneel_1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75178" y="10813675"/>
          <a:ext cx="2721356" cy="2147797"/>
        </a:xfrm>
        <a:prstGeom prst="rect">
          <a:avLst/>
        </a:prstGeom>
      </xdr:spPr>
    </xdr:pic>
    <xdr:clientData/>
  </xdr:twoCellAnchor>
  <xdr:twoCellAnchor editAs="oneCell">
    <xdr:from>
      <xdr:col>11</xdr:col>
      <xdr:colOff>168089</xdr:colOff>
      <xdr:row>6</xdr:row>
      <xdr:rowOff>67235</xdr:rowOff>
    </xdr:from>
    <xdr:to>
      <xdr:col>12</xdr:col>
      <xdr:colOff>1286473</xdr:colOff>
      <xdr:row>11</xdr:row>
      <xdr:rowOff>322702</xdr:rowOff>
    </xdr:to>
    <xdr:pic>
      <xdr:nvPicPr>
        <xdr:cNvPr id="3" name="Picture 2" descr="Katus_Õõnespaneel_2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795" y="2028264"/>
          <a:ext cx="2440678" cy="1891526"/>
        </a:xfrm>
        <a:prstGeom prst="rect">
          <a:avLst/>
        </a:prstGeom>
      </xdr:spPr>
    </xdr:pic>
    <xdr:clientData/>
  </xdr:twoCellAnchor>
  <xdr:twoCellAnchor editAs="oneCell">
    <xdr:from>
      <xdr:col>11</xdr:col>
      <xdr:colOff>89646</xdr:colOff>
      <xdr:row>20</xdr:row>
      <xdr:rowOff>89647</xdr:rowOff>
    </xdr:from>
    <xdr:to>
      <xdr:col>12</xdr:col>
      <xdr:colOff>1208030</xdr:colOff>
      <xdr:row>25</xdr:row>
      <xdr:rowOff>345115</xdr:rowOff>
    </xdr:to>
    <xdr:pic>
      <xdr:nvPicPr>
        <xdr:cNvPr id="4" name="Picture 3" descr="Katus_Õõnespaneel_2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30352" y="6409765"/>
          <a:ext cx="2440678" cy="18915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166158</xdr:colOff>
      <xdr:row>9</xdr:row>
      <xdr:rowOff>103716</xdr:rowOff>
    </xdr:from>
    <xdr:to>
      <xdr:col>10</xdr:col>
      <xdr:colOff>517832</xdr:colOff>
      <xdr:row>14</xdr:row>
      <xdr:rowOff>479879</xdr:rowOff>
    </xdr:to>
    <xdr:pic>
      <xdr:nvPicPr>
        <xdr:cNvPr id="2" name="Picture 1" descr="Katus_Profiilplekk_1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0325" y="2389716"/>
          <a:ext cx="2097924" cy="17625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10</xdr:row>
      <xdr:rowOff>76200</xdr:rowOff>
    </xdr:from>
    <xdr:to>
      <xdr:col>10</xdr:col>
      <xdr:colOff>518118</xdr:colOff>
      <xdr:row>15</xdr:row>
      <xdr:rowOff>911338</xdr:rowOff>
    </xdr:to>
    <xdr:pic>
      <xdr:nvPicPr>
        <xdr:cNvPr id="3" name="Picture 2" descr="OlevKatus_Õõnespaneel.jp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95875" y="2371725"/>
          <a:ext cx="2404068" cy="2025763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25</xdr:row>
      <xdr:rowOff>180975</xdr:rowOff>
    </xdr:from>
    <xdr:to>
      <xdr:col>10</xdr:col>
      <xdr:colOff>527643</xdr:colOff>
      <xdr:row>32</xdr:row>
      <xdr:rowOff>908944</xdr:rowOff>
    </xdr:to>
    <xdr:pic>
      <xdr:nvPicPr>
        <xdr:cNvPr id="4" name="Picture 3" descr="OlevKatus_Õõnespaneel_2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0" y="6867525"/>
          <a:ext cx="2404068" cy="2318644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43</xdr:row>
      <xdr:rowOff>95250</xdr:rowOff>
    </xdr:from>
    <xdr:to>
      <xdr:col>10</xdr:col>
      <xdr:colOff>505329</xdr:colOff>
      <xdr:row>49</xdr:row>
      <xdr:rowOff>754770</xdr:rowOff>
    </xdr:to>
    <xdr:pic>
      <xdr:nvPicPr>
        <xdr:cNvPr id="5" name="Picture 4" descr="OlevKatus_Küna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14950" y="11687175"/>
          <a:ext cx="2172204" cy="205017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60</xdr:row>
      <xdr:rowOff>0</xdr:rowOff>
    </xdr:from>
    <xdr:to>
      <xdr:col>10</xdr:col>
      <xdr:colOff>468718</xdr:colOff>
      <xdr:row>66</xdr:row>
      <xdr:rowOff>683926</xdr:rowOff>
    </xdr:to>
    <xdr:pic>
      <xdr:nvPicPr>
        <xdr:cNvPr id="7" name="Picture 6" descr="OlevKatus_Küna_2.jp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314950" y="16106775"/>
          <a:ext cx="2135593" cy="2074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114300</xdr:rowOff>
    </xdr:from>
    <xdr:to>
      <xdr:col>9</xdr:col>
      <xdr:colOff>20731</xdr:colOff>
      <xdr:row>27</xdr:row>
      <xdr:rowOff>115872</xdr:rowOff>
    </xdr:to>
    <xdr:pic>
      <xdr:nvPicPr>
        <xdr:cNvPr id="6" name="Picture 5" descr="EhituskonstruktoriKäsiraamat_Lk153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85800"/>
          <a:ext cx="5459506" cy="457357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28</xdr:row>
      <xdr:rowOff>66675</xdr:rowOff>
    </xdr:from>
    <xdr:to>
      <xdr:col>8</xdr:col>
      <xdr:colOff>571500</xdr:colOff>
      <xdr:row>53</xdr:row>
      <xdr:rowOff>107031</xdr:rowOff>
    </xdr:to>
    <xdr:pic>
      <xdr:nvPicPr>
        <xdr:cNvPr id="7" name="Picture 6" descr="EhituskonstruktoriKäsiraamat_Lk155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" y="5400675"/>
          <a:ext cx="5419725" cy="4802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291351</xdr:colOff>
      <xdr:row>7</xdr:row>
      <xdr:rowOff>56030</xdr:rowOff>
    </xdr:from>
    <xdr:to>
      <xdr:col>12</xdr:col>
      <xdr:colOff>1251091</xdr:colOff>
      <xdr:row>12</xdr:row>
      <xdr:rowOff>134897</xdr:rowOff>
    </xdr:to>
    <xdr:pic>
      <xdr:nvPicPr>
        <xdr:cNvPr id="5" name="Picture 4" descr="image_name3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2057" y="2140324"/>
          <a:ext cx="2282034" cy="1513220"/>
        </a:xfrm>
        <a:prstGeom prst="rect">
          <a:avLst/>
        </a:prstGeom>
      </xdr:spPr>
    </xdr:pic>
    <xdr:clientData/>
  </xdr:twoCellAnchor>
  <xdr:twoCellAnchor editAs="oneCell">
    <xdr:from>
      <xdr:col>11</xdr:col>
      <xdr:colOff>246529</xdr:colOff>
      <xdr:row>22</xdr:row>
      <xdr:rowOff>156882</xdr:rowOff>
    </xdr:from>
    <xdr:to>
      <xdr:col>12</xdr:col>
      <xdr:colOff>1206269</xdr:colOff>
      <xdr:row>27</xdr:row>
      <xdr:rowOff>392631</xdr:rowOff>
    </xdr:to>
    <xdr:pic>
      <xdr:nvPicPr>
        <xdr:cNvPr id="6" name="Picture 5" descr="image_name3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87235" y="6533029"/>
          <a:ext cx="2282034" cy="1513220"/>
        </a:xfrm>
        <a:prstGeom prst="rect">
          <a:avLst/>
        </a:prstGeom>
      </xdr:spPr>
    </xdr:pic>
    <xdr:clientData/>
  </xdr:twoCellAnchor>
  <xdr:twoCellAnchor editAs="oneCell">
    <xdr:from>
      <xdr:col>11</xdr:col>
      <xdr:colOff>302559</xdr:colOff>
      <xdr:row>37</xdr:row>
      <xdr:rowOff>0</xdr:rowOff>
    </xdr:from>
    <xdr:to>
      <xdr:col>12</xdr:col>
      <xdr:colOff>1445350</xdr:colOff>
      <xdr:row>41</xdr:row>
      <xdr:rowOff>556965</xdr:rowOff>
    </xdr:to>
    <xdr:pic>
      <xdr:nvPicPr>
        <xdr:cNvPr id="7" name="Picture 6" descr="Betoonsein_2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43265" y="10712824"/>
          <a:ext cx="2465085" cy="1330170"/>
        </a:xfrm>
        <a:prstGeom prst="rect">
          <a:avLst/>
        </a:prstGeom>
      </xdr:spPr>
    </xdr:pic>
    <xdr:clientData/>
  </xdr:twoCellAnchor>
  <xdr:twoCellAnchor editAs="oneCell">
    <xdr:from>
      <xdr:col>11</xdr:col>
      <xdr:colOff>291351</xdr:colOff>
      <xdr:row>7</xdr:row>
      <xdr:rowOff>11206</xdr:rowOff>
    </xdr:from>
    <xdr:to>
      <xdr:col>12</xdr:col>
      <xdr:colOff>1251091</xdr:colOff>
      <xdr:row>12</xdr:row>
      <xdr:rowOff>90073</xdr:rowOff>
    </xdr:to>
    <xdr:pic>
      <xdr:nvPicPr>
        <xdr:cNvPr id="8" name="Picture 7" descr="image_name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2057" y="2095500"/>
          <a:ext cx="2282034" cy="1513220"/>
        </a:xfrm>
        <a:prstGeom prst="rect">
          <a:avLst/>
        </a:prstGeom>
      </xdr:spPr>
    </xdr:pic>
    <xdr:clientData/>
  </xdr:twoCellAnchor>
  <xdr:twoCellAnchor editAs="oneCell">
    <xdr:from>
      <xdr:col>11</xdr:col>
      <xdr:colOff>246529</xdr:colOff>
      <xdr:row>22</xdr:row>
      <xdr:rowOff>112058</xdr:rowOff>
    </xdr:from>
    <xdr:to>
      <xdr:col>12</xdr:col>
      <xdr:colOff>1206269</xdr:colOff>
      <xdr:row>27</xdr:row>
      <xdr:rowOff>347807</xdr:rowOff>
    </xdr:to>
    <xdr:pic>
      <xdr:nvPicPr>
        <xdr:cNvPr id="9" name="Picture 8" descr="image_name3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87235" y="6488205"/>
          <a:ext cx="2282034" cy="1513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6</xdr:row>
      <xdr:rowOff>133350</xdr:rowOff>
    </xdr:from>
    <xdr:to>
      <xdr:col>12</xdr:col>
      <xdr:colOff>1155406</xdr:colOff>
      <xdr:row>10</xdr:row>
      <xdr:rowOff>753012</xdr:rowOff>
    </xdr:to>
    <xdr:pic>
      <xdr:nvPicPr>
        <xdr:cNvPr id="2" name="Picture 1" descr="Columbia_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77150" y="2095500"/>
          <a:ext cx="2269831" cy="1391187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20</xdr:row>
      <xdr:rowOff>85725</xdr:rowOff>
    </xdr:from>
    <xdr:to>
      <xdr:col>12</xdr:col>
      <xdr:colOff>1155406</xdr:colOff>
      <xdr:row>24</xdr:row>
      <xdr:rowOff>705387</xdr:rowOff>
    </xdr:to>
    <xdr:pic>
      <xdr:nvPicPr>
        <xdr:cNvPr id="3" name="Picture 2" descr="Columbia_1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77150" y="6438900"/>
          <a:ext cx="2269831" cy="1391187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51</xdr:row>
      <xdr:rowOff>28575</xdr:rowOff>
    </xdr:from>
    <xdr:to>
      <xdr:col>12</xdr:col>
      <xdr:colOff>1265839</xdr:colOff>
      <xdr:row>54</xdr:row>
      <xdr:rowOff>765516</xdr:rowOff>
    </xdr:to>
    <xdr:pic>
      <xdr:nvPicPr>
        <xdr:cNvPr id="4" name="Picture 3" descr="Columbia_2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48600" y="15811500"/>
          <a:ext cx="2208814" cy="1317966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34</xdr:row>
      <xdr:rowOff>95250</xdr:rowOff>
    </xdr:from>
    <xdr:to>
      <xdr:col>12</xdr:col>
      <xdr:colOff>1461093</xdr:colOff>
      <xdr:row>38</xdr:row>
      <xdr:rowOff>861352</xdr:rowOff>
    </xdr:to>
    <xdr:pic>
      <xdr:nvPicPr>
        <xdr:cNvPr id="5" name="Picture 4" descr="Columbia_3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48600" y="10839450"/>
          <a:ext cx="2404068" cy="1537627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333375</xdr:colOff>
      <xdr:row>65</xdr:row>
      <xdr:rowOff>9525</xdr:rowOff>
    </xdr:from>
    <xdr:to>
      <xdr:col>12</xdr:col>
      <xdr:colOff>1218214</xdr:colOff>
      <xdr:row>68</xdr:row>
      <xdr:rowOff>746466</xdr:rowOff>
    </xdr:to>
    <xdr:pic>
      <xdr:nvPicPr>
        <xdr:cNvPr id="6" name="Picture 5" descr="Columbia_2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00975" y="20183475"/>
          <a:ext cx="2208814" cy="1317966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79</xdr:row>
      <xdr:rowOff>0</xdr:rowOff>
    </xdr:from>
    <xdr:to>
      <xdr:col>12</xdr:col>
      <xdr:colOff>1429237</xdr:colOff>
      <xdr:row>82</xdr:row>
      <xdr:rowOff>797958</xdr:rowOff>
    </xdr:to>
    <xdr:pic>
      <xdr:nvPicPr>
        <xdr:cNvPr id="7" name="Picture 6" descr="Columbia_4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8100" y="24564975"/>
          <a:ext cx="2562712" cy="13789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268941</xdr:colOff>
      <xdr:row>7</xdr:row>
      <xdr:rowOff>44823</xdr:rowOff>
    </xdr:from>
    <xdr:to>
      <xdr:col>12</xdr:col>
      <xdr:colOff>1161573</xdr:colOff>
      <xdr:row>12</xdr:row>
      <xdr:rowOff>228852</xdr:rowOff>
    </xdr:to>
    <xdr:pic>
      <xdr:nvPicPr>
        <xdr:cNvPr id="2" name="Picture 1" descr="Fibo_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9647" y="2196352"/>
          <a:ext cx="2214926" cy="13718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320487</xdr:colOff>
      <xdr:row>22</xdr:row>
      <xdr:rowOff>152400</xdr:rowOff>
    </xdr:from>
    <xdr:to>
      <xdr:col>12</xdr:col>
      <xdr:colOff>1213119</xdr:colOff>
      <xdr:row>27</xdr:row>
      <xdr:rowOff>336429</xdr:rowOff>
    </xdr:to>
    <xdr:pic>
      <xdr:nvPicPr>
        <xdr:cNvPr id="3" name="Picture 2" descr="Fibo_1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1193" y="6405282"/>
          <a:ext cx="2214926" cy="1371853"/>
        </a:xfrm>
        <a:prstGeom prst="rect">
          <a:avLst/>
        </a:prstGeom>
      </xdr:spPr>
    </xdr:pic>
    <xdr:clientData/>
  </xdr:twoCellAnchor>
  <xdr:twoCellAnchor editAs="oneCell">
    <xdr:from>
      <xdr:col>11</xdr:col>
      <xdr:colOff>215152</xdr:colOff>
      <xdr:row>67</xdr:row>
      <xdr:rowOff>170331</xdr:rowOff>
    </xdr:from>
    <xdr:to>
      <xdr:col>12</xdr:col>
      <xdr:colOff>1107784</xdr:colOff>
      <xdr:row>73</xdr:row>
      <xdr:rowOff>163860</xdr:rowOff>
    </xdr:to>
    <xdr:pic>
      <xdr:nvPicPr>
        <xdr:cNvPr id="4" name="Picture 3" descr="Fibo_1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5858" y="18805713"/>
          <a:ext cx="2214926" cy="1371853"/>
        </a:xfrm>
        <a:prstGeom prst="rect">
          <a:avLst/>
        </a:prstGeom>
      </xdr:spPr>
    </xdr:pic>
    <xdr:clientData/>
  </xdr:twoCellAnchor>
  <xdr:twoCellAnchor editAs="oneCell">
    <xdr:from>
      <xdr:col>11</xdr:col>
      <xdr:colOff>188258</xdr:colOff>
      <xdr:row>52</xdr:row>
      <xdr:rowOff>165847</xdr:rowOff>
    </xdr:from>
    <xdr:to>
      <xdr:col>12</xdr:col>
      <xdr:colOff>1080890</xdr:colOff>
      <xdr:row>58</xdr:row>
      <xdr:rowOff>159376</xdr:rowOff>
    </xdr:to>
    <xdr:pic>
      <xdr:nvPicPr>
        <xdr:cNvPr id="5" name="Picture 4" descr="Fibo_1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8964" y="14699876"/>
          <a:ext cx="2214926" cy="1371853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112059</xdr:colOff>
      <xdr:row>37</xdr:row>
      <xdr:rowOff>0</xdr:rowOff>
    </xdr:from>
    <xdr:to>
      <xdr:col>12</xdr:col>
      <xdr:colOff>1450104</xdr:colOff>
      <xdr:row>42</xdr:row>
      <xdr:rowOff>410820</xdr:rowOff>
    </xdr:to>
    <xdr:pic>
      <xdr:nvPicPr>
        <xdr:cNvPr id="6" name="Picture 5" descr="Fibo_2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52765" y="10354235"/>
          <a:ext cx="2660339" cy="159864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82</xdr:row>
      <xdr:rowOff>89647</xdr:rowOff>
    </xdr:from>
    <xdr:to>
      <xdr:col>12</xdr:col>
      <xdr:colOff>1405280</xdr:colOff>
      <xdr:row>88</xdr:row>
      <xdr:rowOff>309967</xdr:rowOff>
    </xdr:to>
    <xdr:pic>
      <xdr:nvPicPr>
        <xdr:cNvPr id="7" name="Picture 6" descr="Fibo_2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07941" y="22826382"/>
          <a:ext cx="2660339" cy="15986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67235</xdr:colOff>
      <xdr:row>6</xdr:row>
      <xdr:rowOff>56029</xdr:rowOff>
    </xdr:from>
    <xdr:to>
      <xdr:col>13</xdr:col>
      <xdr:colOff>44823</xdr:colOff>
      <xdr:row>11</xdr:row>
      <xdr:rowOff>25721</xdr:rowOff>
    </xdr:to>
    <xdr:pic>
      <xdr:nvPicPr>
        <xdr:cNvPr id="4" name="Picture 3" descr="Aeroc_1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07941" y="2017058"/>
          <a:ext cx="2846294" cy="1908310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21</xdr:row>
      <xdr:rowOff>44823</xdr:rowOff>
    </xdr:from>
    <xdr:to>
      <xdr:col>13</xdr:col>
      <xdr:colOff>0</xdr:colOff>
      <xdr:row>26</xdr:row>
      <xdr:rowOff>14515</xdr:rowOff>
    </xdr:to>
    <xdr:pic>
      <xdr:nvPicPr>
        <xdr:cNvPr id="5" name="Picture 4" descr="Aeroc_1.jp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3118" y="7283823"/>
          <a:ext cx="2846294" cy="190831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52</xdr:row>
      <xdr:rowOff>33618</xdr:rowOff>
    </xdr:from>
    <xdr:to>
      <xdr:col>13</xdr:col>
      <xdr:colOff>11205</xdr:colOff>
      <xdr:row>58</xdr:row>
      <xdr:rowOff>36928</xdr:rowOff>
    </xdr:to>
    <xdr:pic>
      <xdr:nvPicPr>
        <xdr:cNvPr id="6" name="Picture 5" descr="Aeroc_1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4323" y="18097500"/>
          <a:ext cx="2846294" cy="190831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67</xdr:row>
      <xdr:rowOff>67235</xdr:rowOff>
    </xdr:from>
    <xdr:to>
      <xdr:col>13</xdr:col>
      <xdr:colOff>56030</xdr:colOff>
      <xdr:row>73</xdr:row>
      <xdr:rowOff>104163</xdr:rowOff>
    </xdr:to>
    <xdr:pic>
      <xdr:nvPicPr>
        <xdr:cNvPr id="7" name="Picture 6" descr="Aeroc_1.jp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9148" y="22355735"/>
          <a:ext cx="2846294" cy="1908310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36</xdr:row>
      <xdr:rowOff>33618</xdr:rowOff>
    </xdr:from>
    <xdr:to>
      <xdr:col>12</xdr:col>
      <xdr:colOff>1384864</xdr:colOff>
      <xdr:row>40</xdr:row>
      <xdr:rowOff>328157</xdr:rowOff>
    </xdr:to>
    <xdr:pic>
      <xdr:nvPicPr>
        <xdr:cNvPr id="8" name="Picture 7" descr="Aeroc_2.jp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63118" y="12550589"/>
          <a:ext cx="2684746" cy="168406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82</xdr:row>
      <xdr:rowOff>67235</xdr:rowOff>
    </xdr:from>
    <xdr:to>
      <xdr:col>12</xdr:col>
      <xdr:colOff>1429687</xdr:colOff>
      <xdr:row>86</xdr:row>
      <xdr:rowOff>563479</xdr:rowOff>
    </xdr:to>
    <xdr:pic>
      <xdr:nvPicPr>
        <xdr:cNvPr id="9" name="Picture 8" descr="Aeroc_2.jp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07941" y="26546735"/>
          <a:ext cx="2684746" cy="16840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9</xdr:row>
      <xdr:rowOff>123825</xdr:rowOff>
    </xdr:from>
    <xdr:to>
      <xdr:col>11</xdr:col>
      <xdr:colOff>455913</xdr:colOff>
      <xdr:row>13</xdr:row>
      <xdr:rowOff>527977</xdr:rowOff>
    </xdr:to>
    <xdr:pic>
      <xdr:nvPicPr>
        <xdr:cNvPr id="2" name="Picture 1" descr="Karkass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2809875"/>
          <a:ext cx="2294238" cy="15376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6</xdr:row>
      <xdr:rowOff>85725</xdr:rowOff>
    </xdr:from>
    <xdr:to>
      <xdr:col>12</xdr:col>
      <xdr:colOff>1243207</xdr:colOff>
      <xdr:row>9</xdr:row>
      <xdr:rowOff>189245</xdr:rowOff>
    </xdr:to>
    <xdr:pic>
      <xdr:nvPicPr>
        <xdr:cNvPr id="3" name="Picture 2" descr="Silikaat_1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81900" y="1971675"/>
          <a:ext cx="2452882" cy="15132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21</xdr:row>
      <xdr:rowOff>95250</xdr:rowOff>
    </xdr:from>
    <xdr:to>
      <xdr:col>12</xdr:col>
      <xdr:colOff>1262257</xdr:colOff>
      <xdr:row>25</xdr:row>
      <xdr:rowOff>198770</xdr:rowOff>
    </xdr:to>
    <xdr:pic>
      <xdr:nvPicPr>
        <xdr:cNvPr id="4" name="Picture 3" descr="Silikaat_1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00950" y="6848475"/>
          <a:ext cx="2452882" cy="151322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36</xdr:row>
      <xdr:rowOff>104775</xdr:rowOff>
    </xdr:from>
    <xdr:to>
      <xdr:col>12</xdr:col>
      <xdr:colOff>1438160</xdr:colOff>
      <xdr:row>40</xdr:row>
      <xdr:rowOff>264542</xdr:rowOff>
    </xdr:to>
    <xdr:pic>
      <xdr:nvPicPr>
        <xdr:cNvPr id="5" name="Picture 4" descr="Silikaat_2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96175" y="11725275"/>
          <a:ext cx="2733560" cy="1769492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82</xdr:row>
      <xdr:rowOff>76200</xdr:rowOff>
    </xdr:from>
    <xdr:to>
      <xdr:col>13</xdr:col>
      <xdr:colOff>116562</xdr:colOff>
      <xdr:row>86</xdr:row>
      <xdr:rowOff>142207</xdr:rowOff>
    </xdr:to>
    <xdr:pic>
      <xdr:nvPicPr>
        <xdr:cNvPr id="9" name="Picture 8" descr="Silikaat_4.jp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0" y="30441900"/>
          <a:ext cx="2831187" cy="1732882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51</xdr:row>
      <xdr:rowOff>152400</xdr:rowOff>
    </xdr:from>
    <xdr:to>
      <xdr:col>12</xdr:col>
      <xdr:colOff>1274761</xdr:colOff>
      <xdr:row>55</xdr:row>
      <xdr:rowOff>205918</xdr:rowOff>
    </xdr:to>
    <xdr:pic>
      <xdr:nvPicPr>
        <xdr:cNvPr id="10" name="Picture 9" descr="Silikaat_3.jp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86675" y="19069050"/>
          <a:ext cx="2379661" cy="1415593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66</xdr:row>
      <xdr:rowOff>142875</xdr:rowOff>
    </xdr:from>
    <xdr:to>
      <xdr:col>12</xdr:col>
      <xdr:colOff>1122361</xdr:colOff>
      <xdr:row>70</xdr:row>
      <xdr:rowOff>196393</xdr:rowOff>
    </xdr:to>
    <xdr:pic>
      <xdr:nvPicPr>
        <xdr:cNvPr id="11" name="Picture 10" descr="Silikaat_3.jp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34275" y="24688800"/>
          <a:ext cx="2379661" cy="14155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6</xdr:row>
      <xdr:rowOff>66675</xdr:rowOff>
    </xdr:from>
    <xdr:to>
      <xdr:col>12</xdr:col>
      <xdr:colOff>1192903</xdr:colOff>
      <xdr:row>10</xdr:row>
      <xdr:rowOff>128229</xdr:rowOff>
    </xdr:to>
    <xdr:pic>
      <xdr:nvPicPr>
        <xdr:cNvPr id="3" name="Picture 2" descr="Savitellis_1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43800" y="2028825"/>
          <a:ext cx="2440678" cy="1452204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21</xdr:row>
      <xdr:rowOff>57150</xdr:rowOff>
    </xdr:from>
    <xdr:to>
      <xdr:col>12</xdr:col>
      <xdr:colOff>1202428</xdr:colOff>
      <xdr:row>25</xdr:row>
      <xdr:rowOff>118704</xdr:rowOff>
    </xdr:to>
    <xdr:pic>
      <xdr:nvPicPr>
        <xdr:cNvPr id="4" name="Picture 3" descr="Savitellis_1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53325" y="6962775"/>
          <a:ext cx="2440678" cy="1452204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36</xdr:row>
      <xdr:rowOff>19050</xdr:rowOff>
    </xdr:from>
    <xdr:to>
      <xdr:col>13</xdr:col>
      <xdr:colOff>72804</xdr:colOff>
      <xdr:row>40</xdr:row>
      <xdr:rowOff>324671</xdr:rowOff>
    </xdr:to>
    <xdr:pic>
      <xdr:nvPicPr>
        <xdr:cNvPr id="5" name="Picture 4" descr="Savitellis_2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15225" y="11791950"/>
          <a:ext cx="2892204" cy="1696271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51</xdr:row>
      <xdr:rowOff>76200</xdr:rowOff>
    </xdr:from>
    <xdr:to>
      <xdr:col>12</xdr:col>
      <xdr:colOff>1186057</xdr:colOff>
      <xdr:row>55</xdr:row>
      <xdr:rowOff>322897</xdr:rowOff>
    </xdr:to>
    <xdr:pic>
      <xdr:nvPicPr>
        <xdr:cNvPr id="6" name="Picture 5" descr="Savitellis_3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24750" y="16716375"/>
          <a:ext cx="2452882" cy="1427797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66</xdr:row>
      <xdr:rowOff>123825</xdr:rowOff>
    </xdr:from>
    <xdr:to>
      <xdr:col>12</xdr:col>
      <xdr:colOff>1214632</xdr:colOff>
      <xdr:row>70</xdr:row>
      <xdr:rowOff>380047</xdr:rowOff>
    </xdr:to>
    <xdr:pic>
      <xdr:nvPicPr>
        <xdr:cNvPr id="7" name="Picture 6" descr="Savitellis_3.jp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53325" y="21059775"/>
          <a:ext cx="2452882" cy="1427797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81</xdr:row>
      <xdr:rowOff>152400</xdr:rowOff>
    </xdr:from>
    <xdr:to>
      <xdr:col>12</xdr:col>
      <xdr:colOff>1383989</xdr:colOff>
      <xdr:row>85</xdr:row>
      <xdr:rowOff>399097</xdr:rowOff>
    </xdr:to>
    <xdr:pic>
      <xdr:nvPicPr>
        <xdr:cNvPr id="8" name="Picture 7" descr="Savitellis_4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15225" y="26146125"/>
          <a:ext cx="2660339" cy="1427797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6</xdr:row>
      <xdr:rowOff>66675</xdr:rowOff>
    </xdr:from>
    <xdr:to>
      <xdr:col>12</xdr:col>
      <xdr:colOff>1202428</xdr:colOff>
      <xdr:row>10</xdr:row>
      <xdr:rowOff>128229</xdr:rowOff>
    </xdr:to>
    <xdr:pic>
      <xdr:nvPicPr>
        <xdr:cNvPr id="9" name="Picture 8" descr="Savitellis_1.jp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53325" y="2028825"/>
          <a:ext cx="2440678" cy="145220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21</xdr:row>
      <xdr:rowOff>57150</xdr:rowOff>
    </xdr:from>
    <xdr:to>
      <xdr:col>12</xdr:col>
      <xdr:colOff>1211953</xdr:colOff>
      <xdr:row>25</xdr:row>
      <xdr:rowOff>118704</xdr:rowOff>
    </xdr:to>
    <xdr:pic>
      <xdr:nvPicPr>
        <xdr:cNvPr id="10" name="Picture 9" descr="Savitellis_1.jp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62850" y="6962775"/>
          <a:ext cx="2440678" cy="1452204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128</xdr:row>
      <xdr:rowOff>28575</xdr:rowOff>
    </xdr:from>
    <xdr:to>
      <xdr:col>13</xdr:col>
      <xdr:colOff>72804</xdr:colOff>
      <xdr:row>132</xdr:row>
      <xdr:rowOff>543746</xdr:rowOff>
    </xdr:to>
    <xdr:pic>
      <xdr:nvPicPr>
        <xdr:cNvPr id="11" name="Picture 10" descr="Savitellis_2.jp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15225" y="40586025"/>
          <a:ext cx="2892204" cy="1696271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143</xdr:row>
      <xdr:rowOff>85725</xdr:rowOff>
    </xdr:from>
    <xdr:to>
      <xdr:col>12</xdr:col>
      <xdr:colOff>1186057</xdr:colOff>
      <xdr:row>147</xdr:row>
      <xdr:rowOff>227647</xdr:rowOff>
    </xdr:to>
    <xdr:pic>
      <xdr:nvPicPr>
        <xdr:cNvPr id="12" name="Picture 11" descr="Savitellis_3.jp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24750" y="45510450"/>
          <a:ext cx="2452882" cy="1427797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158</xdr:row>
      <xdr:rowOff>28575</xdr:rowOff>
    </xdr:from>
    <xdr:to>
      <xdr:col>12</xdr:col>
      <xdr:colOff>1214632</xdr:colOff>
      <xdr:row>162</xdr:row>
      <xdr:rowOff>180022</xdr:rowOff>
    </xdr:to>
    <xdr:pic>
      <xdr:nvPicPr>
        <xdr:cNvPr id="13" name="Picture 12" descr="Savitellis_3.jp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53325" y="49853850"/>
          <a:ext cx="2452882" cy="1427797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173</xdr:row>
      <xdr:rowOff>114300</xdr:rowOff>
    </xdr:from>
    <xdr:to>
      <xdr:col>12</xdr:col>
      <xdr:colOff>1403039</xdr:colOff>
      <xdr:row>177</xdr:row>
      <xdr:rowOff>170497</xdr:rowOff>
    </xdr:to>
    <xdr:pic>
      <xdr:nvPicPr>
        <xdr:cNvPr id="14" name="Picture 13" descr="Savitellis_4.jp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34275" y="55102125"/>
          <a:ext cx="2660339" cy="1427797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98</xdr:row>
      <xdr:rowOff>76200</xdr:rowOff>
    </xdr:from>
    <xdr:to>
      <xdr:col>12</xdr:col>
      <xdr:colOff>1202428</xdr:colOff>
      <xdr:row>102</xdr:row>
      <xdr:rowOff>347304</xdr:rowOff>
    </xdr:to>
    <xdr:pic>
      <xdr:nvPicPr>
        <xdr:cNvPr id="15" name="Picture 14" descr="Savitellis_1.jp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53325" y="30822900"/>
          <a:ext cx="2440678" cy="145220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113</xdr:row>
      <xdr:rowOff>66675</xdr:rowOff>
    </xdr:from>
    <xdr:to>
      <xdr:col>12</xdr:col>
      <xdr:colOff>1211953</xdr:colOff>
      <xdr:row>117</xdr:row>
      <xdr:rowOff>337779</xdr:rowOff>
    </xdr:to>
    <xdr:pic>
      <xdr:nvPicPr>
        <xdr:cNvPr id="16" name="Picture 15" descr="Savitellis_1.jp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62850" y="35756850"/>
          <a:ext cx="2440678" cy="145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opLeftCell="A29" zoomScale="90" zoomScaleNormal="90" workbookViewId="0">
      <selection activeCell="O54" sqref="O54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35.28515625" customWidth="1"/>
    <col min="16" max="16" width="27.7109375" style="9" customWidth="1"/>
    <col min="17" max="17" width="13.28515625" style="13" customWidth="1"/>
  </cols>
  <sheetData>
    <row r="1" spans="1:1" x14ac:dyDescent="0.25">
      <c r="A1" s="87"/>
    </row>
    <row r="37" spans="1:20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O37" s="88"/>
      <c r="P37" s="88"/>
      <c r="Q37" s="88"/>
      <c r="R37" s="88"/>
    </row>
    <row r="41" spans="1:20" s="1" customFormat="1" ht="15.75" thickBot="1" x14ac:dyDescent="0.3">
      <c r="H41" s="19"/>
      <c r="I41" s="19"/>
      <c r="J41" s="19"/>
      <c r="K41" s="19"/>
      <c r="P41" s="16"/>
      <c r="Q41" s="14"/>
    </row>
    <row r="42" spans="1:20" ht="15.75" thickBot="1" x14ac:dyDescent="0.3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08" t="s">
        <v>60</v>
      </c>
      <c r="P42" s="109"/>
      <c r="Q42" s="109"/>
      <c r="R42" s="110"/>
    </row>
    <row r="43" spans="1:20" ht="33.75" thickBot="1" x14ac:dyDescent="0.4">
      <c r="A43" s="22"/>
      <c r="B43" s="11"/>
      <c r="C43" s="11"/>
      <c r="D43" s="5"/>
      <c r="E43" s="5"/>
      <c r="F43" s="5"/>
      <c r="G43" s="5"/>
      <c r="H43" s="11"/>
      <c r="I43" s="11"/>
      <c r="J43" s="11"/>
      <c r="K43" s="11"/>
      <c r="L43" s="11"/>
      <c r="M43" s="11"/>
      <c r="N43" s="11"/>
      <c r="O43" s="41"/>
      <c r="P43" s="12" t="s">
        <v>134</v>
      </c>
      <c r="Q43" s="25" t="s">
        <v>46</v>
      </c>
      <c r="R43" s="42"/>
      <c r="T43" s="3"/>
    </row>
    <row r="44" spans="1:20" ht="15.75" customHeight="1" thickBot="1" x14ac:dyDescent="0.35">
      <c r="A44" s="22"/>
      <c r="B44" s="111" t="s">
        <v>24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3"/>
      <c r="N44" s="11"/>
      <c r="O44" s="41" t="s">
        <v>5</v>
      </c>
      <c r="P44" s="17">
        <f>Sojaerijuhtivused!B38</f>
        <v>0.13</v>
      </c>
      <c r="Q44" s="15"/>
      <c r="R44" s="42"/>
    </row>
    <row r="45" spans="1:20" ht="48" thickBot="1" x14ac:dyDescent="0.3">
      <c r="A45" s="22"/>
      <c r="B45" s="114" t="s">
        <v>133</v>
      </c>
      <c r="C45" s="115"/>
      <c r="D45" s="118" t="s">
        <v>56</v>
      </c>
      <c r="E45" s="119"/>
      <c r="F45" s="119"/>
      <c r="G45" s="119"/>
      <c r="H45" s="119"/>
      <c r="I45" s="119"/>
      <c r="J45" s="119"/>
      <c r="K45" s="120"/>
      <c r="L45" s="27" t="s">
        <v>55</v>
      </c>
      <c r="M45" s="55" t="s">
        <v>137</v>
      </c>
      <c r="N45" s="11"/>
      <c r="O45" s="41"/>
      <c r="P45" s="17"/>
      <c r="Q45" s="15"/>
      <c r="R45" s="42"/>
    </row>
    <row r="46" spans="1:20" s="2" customFormat="1" ht="18" customHeight="1" thickBot="1" x14ac:dyDescent="0.3">
      <c r="A46" s="23"/>
      <c r="B46" s="116"/>
      <c r="C46" s="117"/>
      <c r="D46" s="31">
        <v>100</v>
      </c>
      <c r="E46" s="32">
        <v>150</v>
      </c>
      <c r="F46" s="32">
        <v>180</v>
      </c>
      <c r="G46" s="32">
        <v>200</v>
      </c>
      <c r="H46" s="32">
        <v>250</v>
      </c>
      <c r="I46" s="33">
        <v>300</v>
      </c>
      <c r="J46" s="33">
        <v>350</v>
      </c>
      <c r="K46" s="34">
        <v>400</v>
      </c>
      <c r="L46" s="28" t="s">
        <v>2</v>
      </c>
      <c r="M46" s="30">
        <f>Sojaerijuhtivused!$B$15</f>
        <v>0.05</v>
      </c>
      <c r="N46" s="6"/>
      <c r="O46" s="43"/>
      <c r="P46" s="7"/>
      <c r="Q46" s="6"/>
      <c r="R46" s="26"/>
    </row>
    <row r="47" spans="1:20" ht="18" customHeight="1" x14ac:dyDescent="0.25">
      <c r="A47" s="22"/>
      <c r="B47" s="121" t="s">
        <v>59</v>
      </c>
      <c r="C47" s="54">
        <v>100</v>
      </c>
      <c r="D47" s="60">
        <f>1/(C47*0.001/C53+D46*0.001/M46+P54)</f>
        <v>0.44943820224719111</v>
      </c>
      <c r="E47" s="61">
        <f>1/(C47*0.001/C53+E46*0.001/M46+P54)</f>
        <v>0.31007751937984501</v>
      </c>
      <c r="F47" s="61">
        <f>1/(C47*0.001/C53+F46*0.001/M46+P54)</f>
        <v>0.2614379084967321</v>
      </c>
      <c r="G47" s="61">
        <f>1/(C47*0.001/C53+G46*0.001/M46+P54)</f>
        <v>0.23668639053254439</v>
      </c>
      <c r="H47" s="61">
        <f>1/(C47*0.001/C53+H46*0.001/M46+P54)</f>
        <v>0.19138755980861244</v>
      </c>
      <c r="I47" s="61">
        <f>1/(C47*0.001/C53+I46*0.001/M46+P54)</f>
        <v>0.16064257028112452</v>
      </c>
      <c r="J47" s="61">
        <f>1/(C47*0.001/C53+J46*0.001/M46+P54)</f>
        <v>0.13840830449826991</v>
      </c>
      <c r="K47" s="62">
        <f>1/(C47*0.001/C53+K46*0.001/M46+P54)</f>
        <v>0.12158054711246198</v>
      </c>
      <c r="L47" s="11"/>
      <c r="M47" s="11"/>
      <c r="N47" s="11"/>
      <c r="O47" s="44" t="s">
        <v>0</v>
      </c>
      <c r="P47" s="17">
        <f>Sojaerijuhtivused!B4</f>
        <v>2</v>
      </c>
      <c r="Q47" s="15">
        <v>10</v>
      </c>
      <c r="R47" s="42"/>
    </row>
    <row r="48" spans="1:20" ht="18" customHeight="1" x14ac:dyDescent="0.25">
      <c r="A48" s="22"/>
      <c r="B48" s="122"/>
      <c r="C48" s="39">
        <v>150</v>
      </c>
      <c r="D48" s="63">
        <f>1/(C48*0.001/C53+D46*0.001/M46+P54)</f>
        <v>0.44444444444444442</v>
      </c>
      <c r="E48" s="64">
        <f>1/(C48*0.001/C53+E46*0.001/M46+P54)</f>
        <v>0.30769230769230771</v>
      </c>
      <c r="F48" s="64">
        <f>1/(C48*0.001/C53+F46*0.001/M46+P54)</f>
        <v>0.25974025974025977</v>
      </c>
      <c r="G48" s="64">
        <f>1/(C48*0.001/C53+G46*0.001/M46+P54)</f>
        <v>0.23529411764705882</v>
      </c>
      <c r="H48" s="64">
        <f>1/(C48*0.001/C53+H46*0.001/M46+P54)</f>
        <v>0.19047619047619047</v>
      </c>
      <c r="I48" s="64">
        <f>1/(C48*0.001/C53+I46*0.001/M46+P54)</f>
        <v>0.16000000000000003</v>
      </c>
      <c r="J48" s="64">
        <f>1/(C48*0.001/C53+J46*0.001/M46+P54)</f>
        <v>0.13793103448275862</v>
      </c>
      <c r="K48" s="65">
        <f>1/(C48*0.001/C53+K46*0.001/M46+P54)</f>
        <v>0.12121212121212122</v>
      </c>
      <c r="L48" s="11"/>
      <c r="M48" s="11"/>
      <c r="N48" s="11"/>
      <c r="O48" s="41" t="s">
        <v>50</v>
      </c>
      <c r="P48" s="17">
        <v>99999</v>
      </c>
      <c r="Q48" s="15">
        <v>0</v>
      </c>
      <c r="R48" s="42"/>
    </row>
    <row r="49" spans="1:18" ht="18" customHeight="1" x14ac:dyDescent="0.25">
      <c r="A49" s="22"/>
      <c r="B49" s="122"/>
      <c r="C49" s="39">
        <v>200</v>
      </c>
      <c r="D49" s="63">
        <f>1/(C49*0.001/C53+D46*0.001/M46+P54)</f>
        <v>0.43956043956043955</v>
      </c>
      <c r="E49" s="64">
        <f>1/(C49*0.001/C53+E46*0.001/M46+P54)</f>
        <v>0.30534351145038174</v>
      </c>
      <c r="F49" s="64">
        <f>1/(C49*0.001/C53+F46*0.001/M46+P54)</f>
        <v>0.25806451612903231</v>
      </c>
      <c r="G49" s="64">
        <f>1/(C49*0.001/C53+G46*0.001/M46+P54)</f>
        <v>0.2339181286549708</v>
      </c>
      <c r="H49" s="64">
        <f>1/(C49*0.001/C53+H46*0.001/M46+P54)</f>
        <v>0.18957345971563982</v>
      </c>
      <c r="I49" s="64">
        <f>1/(C49*0.001/C53+I46*0.001/M46+P54)</f>
        <v>0.15936254980079684</v>
      </c>
      <c r="J49" s="64">
        <f>1/(C49*0.001/C53+J46*0.001/M46+P54)</f>
        <v>0.13745704467353953</v>
      </c>
      <c r="K49" s="65">
        <f>1/(C49*0.001/C53+K46*0.001/M46+P54)</f>
        <v>0.12084592145015105</v>
      </c>
      <c r="L49" s="11"/>
      <c r="M49" s="11"/>
      <c r="N49" s="11"/>
      <c r="O49" s="41" t="s">
        <v>51</v>
      </c>
      <c r="P49" s="17">
        <v>99999</v>
      </c>
      <c r="Q49" s="15">
        <v>0</v>
      </c>
      <c r="R49" s="42"/>
    </row>
    <row r="50" spans="1:18" ht="18" customHeight="1" x14ac:dyDescent="0.25">
      <c r="A50" s="22"/>
      <c r="B50" s="122"/>
      <c r="C50" s="39">
        <v>250</v>
      </c>
      <c r="D50" s="63">
        <f>1/(C50*0.001/C53+D46*0.001/M46+P54)</f>
        <v>0.43478260869565222</v>
      </c>
      <c r="E50" s="64">
        <f>1/(C50*0.001/C53+E46*0.001/M46+P54)</f>
        <v>0.30303030303030309</v>
      </c>
      <c r="F50" s="64">
        <f>1/(C50*0.001/C53+F46*0.001/M46+P54)</f>
        <v>0.25641025641025644</v>
      </c>
      <c r="G50" s="64">
        <f>1/(C50*0.001/C53+G46*0.001/M46+P54)</f>
        <v>0.23255813953488372</v>
      </c>
      <c r="H50" s="64">
        <f>1/(C50*0.001/C53+H46*0.001/M46+P54)</f>
        <v>0.18867924528301888</v>
      </c>
      <c r="I50" s="64">
        <f>1/(C50*0.001/C53+I46*0.001/M46+P54)</f>
        <v>0.15873015873015875</v>
      </c>
      <c r="J50" s="64">
        <f>1/(C50*0.001/C53+J46*0.001/M46+P54)</f>
        <v>0.13698630136986301</v>
      </c>
      <c r="K50" s="65">
        <f>1/(C50*0.001/C53+K46*0.001/M46+P54)</f>
        <v>0.12048192771084336</v>
      </c>
      <c r="L50" s="11"/>
      <c r="M50" s="11"/>
      <c r="N50" s="11"/>
      <c r="O50" s="41" t="s">
        <v>52</v>
      </c>
      <c r="P50" s="17">
        <v>99999</v>
      </c>
      <c r="Q50" s="15">
        <v>0</v>
      </c>
      <c r="R50" s="42"/>
    </row>
    <row r="51" spans="1:18" ht="18" customHeight="1" thickBot="1" x14ac:dyDescent="0.3">
      <c r="A51" s="22"/>
      <c r="B51" s="123"/>
      <c r="C51" s="40">
        <v>300</v>
      </c>
      <c r="D51" s="66">
        <f>1/(C51*0.001/C53+D46*0.001/M46+P54)</f>
        <v>0.43010752688172049</v>
      </c>
      <c r="E51" s="67">
        <f>1/(C51*0.001/C53+E46*0.001/M46+P54)</f>
        <v>0.30075187969924816</v>
      </c>
      <c r="F51" s="67">
        <f>1/(C51*0.001/C53+F46*0.001/M46+P54)</f>
        <v>0.25477707006369432</v>
      </c>
      <c r="G51" s="67">
        <f>1/(C51*0.001/C53+G46*0.001/M46+P54)</f>
        <v>0.23121387283236994</v>
      </c>
      <c r="H51" s="67">
        <f>1/(C51*0.001/C53+H46*0.001/M46+P54)</f>
        <v>0.18779342723004694</v>
      </c>
      <c r="I51" s="67">
        <f>1/(C51*0.001/C53+I46*0.001/M46+P54)</f>
        <v>0.158102766798419</v>
      </c>
      <c r="J51" s="67">
        <f>1/(C51*0.001/C53+J46*0.001/M46+P54)</f>
        <v>0.13651877133105803</v>
      </c>
      <c r="K51" s="68">
        <f>1/(C51*0.001/C53+K46*0.001/M46+P54)</f>
        <v>0.12012012012012011</v>
      </c>
      <c r="L51" s="11"/>
      <c r="M51" s="11"/>
      <c r="N51" s="11"/>
      <c r="O51" s="41"/>
      <c r="P51" s="17"/>
      <c r="Q51" s="15"/>
      <c r="R51" s="42"/>
    </row>
    <row r="52" spans="1:18" ht="42.75" customHeight="1" x14ac:dyDescent="0.25">
      <c r="A52" s="22"/>
      <c r="B52" s="36" t="s">
        <v>58</v>
      </c>
      <c r="C52" s="37" t="s">
        <v>30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41" t="s">
        <v>6</v>
      </c>
      <c r="P52" s="17">
        <f>Sojaerijuhtivused!B40</f>
        <v>0.04</v>
      </c>
      <c r="Q52" s="15"/>
      <c r="R52" s="42"/>
    </row>
    <row r="53" spans="1:18" ht="32.25" thickBot="1" x14ac:dyDescent="0.3">
      <c r="A53" s="22"/>
      <c r="B53" s="35" t="s">
        <v>138</v>
      </c>
      <c r="C53" s="29">
        <f>Sojaerijuhtivused!$B$2</f>
        <v>2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41"/>
      <c r="P53" s="17"/>
      <c r="Q53" s="15"/>
      <c r="R53" s="42"/>
    </row>
    <row r="54" spans="1:18" ht="17.25" x14ac:dyDescent="0.25">
      <c r="A54" s="2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48" t="s">
        <v>142</v>
      </c>
      <c r="P54" s="17">
        <f>P44+Q47*0.001/P47+Q48*0.001/P48+Q49*0.001/P49+Q50*0.001/P50+P52</f>
        <v>0.17500000000000002</v>
      </c>
      <c r="Q54" s="15"/>
      <c r="R54" s="42"/>
    </row>
    <row r="55" spans="1:18" ht="15.75" thickBot="1" x14ac:dyDescent="0.3">
      <c r="A55" s="24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49"/>
      <c r="P55" s="45"/>
      <c r="Q55" s="46"/>
      <c r="R55" s="47"/>
    </row>
    <row r="56" spans="1:18" x14ac:dyDescent="0.25">
      <c r="P56"/>
      <c r="Q56"/>
    </row>
    <row r="57" spans="1:18" x14ac:dyDescent="0.25">
      <c r="P57"/>
      <c r="Q57"/>
    </row>
    <row r="58" spans="1:18" x14ac:dyDescent="0.25">
      <c r="P58"/>
      <c r="Q58"/>
    </row>
    <row r="59" spans="1:18" x14ac:dyDescent="0.25">
      <c r="P59"/>
      <c r="Q59"/>
    </row>
    <row r="60" spans="1:18" x14ac:dyDescent="0.25">
      <c r="P60"/>
      <c r="Q60"/>
    </row>
  </sheetData>
  <mergeCells count="5">
    <mergeCell ref="O42:R42"/>
    <mergeCell ref="B44:M44"/>
    <mergeCell ref="B45:C46"/>
    <mergeCell ref="D45:K45"/>
    <mergeCell ref="B47:B51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82"/>
  <sheetViews>
    <sheetView workbookViewId="0">
      <selection activeCell="O14" sqref="O14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17.5703125" style="92" customWidth="1"/>
    <col min="16" max="16" width="24.42578125" style="9" customWidth="1"/>
    <col min="17" max="17" width="13.28515625" style="13" customWidth="1"/>
  </cols>
  <sheetData>
    <row r="1" spans="1:20" ht="21.75" thickBot="1" x14ac:dyDescent="0.4">
      <c r="A1" s="56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93"/>
      <c r="P1" s="17"/>
      <c r="Q1" s="15"/>
      <c r="R1" s="11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90"/>
      <c r="P3" s="12" t="s">
        <v>134</v>
      </c>
      <c r="Q3" s="25" t="s">
        <v>46</v>
      </c>
      <c r="R3" s="42"/>
      <c r="T3" s="3"/>
    </row>
    <row r="4" spans="1:20" ht="19.5" thickBot="1" x14ac:dyDescent="0.35">
      <c r="A4" s="22"/>
      <c r="B4" s="111" t="s">
        <v>93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"/>
      <c r="O4" s="90" t="s">
        <v>5</v>
      </c>
      <c r="P4" s="17">
        <f>Sojaerijuhtivused!$B$38</f>
        <v>0.13</v>
      </c>
      <c r="Q4" s="15"/>
      <c r="R4" s="42"/>
    </row>
    <row r="5" spans="1:20" ht="48" thickBot="1" x14ac:dyDescent="0.3">
      <c r="A5" s="22"/>
      <c r="B5" s="114" t="s">
        <v>133</v>
      </c>
      <c r="C5" s="115"/>
      <c r="D5" s="118" t="s">
        <v>56</v>
      </c>
      <c r="E5" s="130"/>
      <c r="F5" s="130"/>
      <c r="G5" s="130"/>
      <c r="H5" s="130"/>
      <c r="I5" s="130"/>
      <c r="J5" s="130"/>
      <c r="K5" s="131"/>
      <c r="L5" s="27" t="s">
        <v>55</v>
      </c>
      <c r="M5" s="55" t="s">
        <v>137</v>
      </c>
      <c r="N5" s="11"/>
      <c r="O5" s="90"/>
      <c r="P5" s="17"/>
      <c r="Q5" s="15"/>
      <c r="R5" s="42"/>
    </row>
    <row r="6" spans="1:20" s="2" customFormat="1" ht="15.75" customHeight="1" thickBot="1" x14ac:dyDescent="0.3">
      <c r="A6" s="23"/>
      <c r="B6" s="116"/>
      <c r="C6" s="117"/>
      <c r="D6" s="31">
        <v>0</v>
      </c>
      <c r="E6" s="31">
        <v>100</v>
      </c>
      <c r="F6" s="32">
        <v>150</v>
      </c>
      <c r="G6" s="32">
        <v>180</v>
      </c>
      <c r="H6" s="32">
        <v>200</v>
      </c>
      <c r="I6" s="32">
        <v>250</v>
      </c>
      <c r="J6" s="33">
        <v>300</v>
      </c>
      <c r="K6" s="34">
        <v>350</v>
      </c>
      <c r="L6" s="28" t="s">
        <v>2</v>
      </c>
      <c r="M6" s="30">
        <f>Sojaerijuhtivused!$B$15</f>
        <v>0.05</v>
      </c>
      <c r="N6" s="6"/>
      <c r="O6" s="90"/>
      <c r="P6" s="7"/>
      <c r="Q6" s="6"/>
      <c r="R6" s="26"/>
    </row>
    <row r="7" spans="1:20" ht="15" customHeight="1" thickBot="1" x14ac:dyDescent="0.3">
      <c r="A7" s="22"/>
      <c r="B7" s="107" t="s">
        <v>132</v>
      </c>
      <c r="C7" s="105">
        <v>25</v>
      </c>
      <c r="D7" s="102">
        <f>1/(C8+D6*0.001/M6+P14)</f>
        <v>1.1254019292604502</v>
      </c>
      <c r="E7" s="103">
        <f>1/(C8+E6*0.001/M6+P14)</f>
        <v>0.34619188921859545</v>
      </c>
      <c r="F7" s="103">
        <f>1/(C8+F6*0.001/M6+P14)</f>
        <v>0.25716385011021309</v>
      </c>
      <c r="G7" s="103">
        <f>1/(C8+G6*0.001/M6+P14)</f>
        <v>0.22278803309993636</v>
      </c>
      <c r="H7" s="103">
        <f>1/(C8+H6*0.001/M6+P14)</f>
        <v>0.20455873758036239</v>
      </c>
      <c r="I7" s="103">
        <f>1/(C8+I6*0.001/M6+P14)</f>
        <v>0.16982047549733142</v>
      </c>
      <c r="J7" s="103">
        <f>1/(C8+J6*0.001/M6+P14)</f>
        <v>0.14516798009124846</v>
      </c>
      <c r="K7" s="104">
        <f>1/(C8+K6*0.001/M6+P14)</f>
        <v>0.12676566461427019</v>
      </c>
      <c r="L7" s="11"/>
      <c r="M7" s="11"/>
      <c r="N7" s="11"/>
      <c r="O7" s="44" t="s">
        <v>0</v>
      </c>
      <c r="P7" s="17">
        <f>Sojaerijuhtivused!$B$4</f>
        <v>2</v>
      </c>
      <c r="Q7" s="15">
        <v>10</v>
      </c>
      <c r="R7" s="42"/>
    </row>
    <row r="8" spans="1:20" ht="63.75" thickBot="1" x14ac:dyDescent="0.3">
      <c r="A8" s="22"/>
      <c r="B8" s="35" t="s">
        <v>139</v>
      </c>
      <c r="C8" s="106">
        <f>IF(C7&gt;=25,0.18,IF(C7&gt;=15,0.17,IF(C7&gt;=10,0.15,IF(C7&gt;=7,0.13,0.11))))</f>
        <v>0.18</v>
      </c>
      <c r="D8" s="100"/>
      <c r="E8" s="100"/>
      <c r="F8" s="100"/>
      <c r="G8" s="100"/>
      <c r="H8" s="100"/>
      <c r="I8" s="100"/>
      <c r="J8" s="100"/>
      <c r="K8" s="100"/>
      <c r="L8" s="11"/>
      <c r="M8" s="11"/>
      <c r="N8" s="11"/>
      <c r="O8" s="44" t="s">
        <v>0</v>
      </c>
      <c r="P8" s="17">
        <f>Sojaerijuhtivused!$B$4</f>
        <v>2</v>
      </c>
      <c r="Q8" s="15">
        <v>10</v>
      </c>
      <c r="R8" s="42"/>
    </row>
    <row r="9" spans="1:20" ht="15" customHeight="1" x14ac:dyDescent="0.25">
      <c r="A9" s="22"/>
      <c r="B9" s="101"/>
      <c r="C9" s="99"/>
      <c r="D9" s="100"/>
      <c r="E9" s="100"/>
      <c r="F9" s="100"/>
      <c r="G9" s="100"/>
      <c r="H9" s="100"/>
      <c r="I9" s="100"/>
      <c r="J9" s="100"/>
      <c r="K9" s="100"/>
      <c r="L9" s="11"/>
      <c r="M9" s="11"/>
      <c r="N9" s="11"/>
      <c r="O9" s="90" t="s">
        <v>15</v>
      </c>
      <c r="P9" s="17">
        <f>Sojaerijuhtivused!$B$12</f>
        <v>0.7</v>
      </c>
      <c r="Q9" s="15">
        <v>370</v>
      </c>
      <c r="R9" s="42"/>
    </row>
    <row r="10" spans="1:20" ht="15.75" x14ac:dyDescent="0.25">
      <c r="A10" s="22"/>
      <c r="B10" s="58"/>
      <c r="C10" s="9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0" t="s">
        <v>52</v>
      </c>
      <c r="P10" s="17">
        <v>99999</v>
      </c>
      <c r="Q10" s="15">
        <v>0</v>
      </c>
      <c r="R10" s="42"/>
    </row>
    <row r="11" spans="1:20" ht="43.5" customHeight="1" x14ac:dyDescent="0.25">
      <c r="A11" s="22"/>
      <c r="B11" s="58"/>
      <c r="C11" s="5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0"/>
      <c r="P11" s="17"/>
      <c r="Q11" s="15"/>
      <c r="R11" s="42"/>
    </row>
    <row r="12" spans="1:20" ht="65.25" customHeight="1" x14ac:dyDescent="0.25">
      <c r="A12" s="22"/>
      <c r="B12" s="58"/>
      <c r="C12" s="5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0" t="s">
        <v>6</v>
      </c>
      <c r="P12" s="17">
        <f>Sojaerijuhtivused!$B$40</f>
        <v>0.04</v>
      </c>
      <c r="Q12" s="15"/>
      <c r="R12" s="42"/>
    </row>
    <row r="13" spans="1:20" ht="15.75" x14ac:dyDescent="0.25">
      <c r="A13" s="22"/>
      <c r="B13" s="58"/>
      <c r="C13" s="5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0"/>
      <c r="P13" s="17"/>
      <c r="Q13" s="15"/>
      <c r="R13" s="42"/>
    </row>
    <row r="14" spans="1:20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48" t="s">
        <v>142</v>
      </c>
      <c r="P14" s="17">
        <f>P4+Q7*0.001/P7+Q8*0.001/P8+Q9*0.001/P9+Q10*0.001/P10+P12</f>
        <v>0.70857142857142863</v>
      </c>
      <c r="Q14" s="15"/>
      <c r="R14" s="42"/>
    </row>
    <row r="15" spans="1:20" ht="15.75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1"/>
      <c r="P15" s="45"/>
      <c r="Q15" s="46"/>
      <c r="R15" s="47"/>
    </row>
    <row r="16" spans="1:20" ht="21.75" thickBot="1" x14ac:dyDescent="0.4">
      <c r="A16" s="56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3"/>
      <c r="P16" s="17"/>
      <c r="Q16" s="15"/>
      <c r="R16" s="11"/>
    </row>
    <row r="17" spans="1:20" ht="15.75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08" t="s">
        <v>60</v>
      </c>
      <c r="P17" s="109"/>
      <c r="Q17" s="109"/>
      <c r="R17" s="110"/>
    </row>
    <row r="18" spans="1:20" ht="33.75" thickBot="1" x14ac:dyDescent="0.4">
      <c r="A18" s="22"/>
      <c r="B18" s="11"/>
      <c r="C18" s="11"/>
      <c r="D18" s="5"/>
      <c r="E18" s="5"/>
      <c r="F18" s="5"/>
      <c r="G18" s="5"/>
      <c r="H18" s="11"/>
      <c r="I18" s="11"/>
      <c r="J18" s="11"/>
      <c r="K18" s="11"/>
      <c r="L18" s="11"/>
      <c r="M18" s="11"/>
      <c r="N18" s="11"/>
      <c r="O18" s="90"/>
      <c r="P18" s="12" t="s">
        <v>134</v>
      </c>
      <c r="Q18" s="25" t="s">
        <v>46</v>
      </c>
      <c r="R18" s="42"/>
      <c r="T18" s="3"/>
    </row>
    <row r="19" spans="1:20" ht="19.5" thickBot="1" x14ac:dyDescent="0.35">
      <c r="A19" s="22"/>
      <c r="B19" s="111" t="s">
        <v>92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11"/>
      <c r="O19" s="90" t="s">
        <v>5</v>
      </c>
      <c r="P19" s="17">
        <f>Sojaerijuhtivused!$B$38</f>
        <v>0.13</v>
      </c>
      <c r="Q19" s="15"/>
      <c r="R19" s="42"/>
    </row>
    <row r="20" spans="1:20" ht="48" thickBot="1" x14ac:dyDescent="0.3">
      <c r="A20" s="22"/>
      <c r="B20" s="114" t="s">
        <v>133</v>
      </c>
      <c r="C20" s="115"/>
      <c r="D20" s="118" t="s">
        <v>56</v>
      </c>
      <c r="E20" s="130"/>
      <c r="F20" s="130"/>
      <c r="G20" s="130"/>
      <c r="H20" s="130"/>
      <c r="I20" s="130"/>
      <c r="J20" s="130"/>
      <c r="K20" s="131"/>
      <c r="L20" s="27" t="s">
        <v>55</v>
      </c>
      <c r="M20" s="55" t="s">
        <v>137</v>
      </c>
      <c r="N20" s="11"/>
      <c r="O20" s="90"/>
      <c r="P20" s="17"/>
      <c r="Q20" s="15"/>
      <c r="R20" s="42"/>
    </row>
    <row r="21" spans="1:20" s="2" customFormat="1" ht="15.75" customHeight="1" thickBot="1" x14ac:dyDescent="0.3">
      <c r="A21" s="23"/>
      <c r="B21" s="116"/>
      <c r="C21" s="117"/>
      <c r="D21" s="31">
        <v>0</v>
      </c>
      <c r="E21" s="31">
        <v>100</v>
      </c>
      <c r="F21" s="32">
        <v>150</v>
      </c>
      <c r="G21" s="32">
        <v>180</v>
      </c>
      <c r="H21" s="32">
        <v>200</v>
      </c>
      <c r="I21" s="32">
        <v>250</v>
      </c>
      <c r="J21" s="33">
        <v>300</v>
      </c>
      <c r="K21" s="34">
        <v>350</v>
      </c>
      <c r="L21" s="28" t="s">
        <v>3</v>
      </c>
      <c r="M21" s="30">
        <f>Sojaerijuhtivused!$B$16</f>
        <v>0.04</v>
      </c>
      <c r="N21" s="6"/>
      <c r="O21" s="90"/>
      <c r="P21" s="7"/>
      <c r="Q21" s="6"/>
      <c r="R21" s="26"/>
    </row>
    <row r="22" spans="1:20" ht="15" customHeight="1" thickBot="1" x14ac:dyDescent="0.3">
      <c r="A22" s="22"/>
      <c r="B22" s="107" t="s">
        <v>132</v>
      </c>
      <c r="C22" s="105">
        <v>25</v>
      </c>
      <c r="D22" s="102">
        <f>1/(C23+D21*0.001/M21+P29)</f>
        <v>1.1254019292604502</v>
      </c>
      <c r="E22" s="103">
        <f>1/(C23+E21*0.001/M21+P29)</f>
        <v>0.2951096121416526</v>
      </c>
      <c r="F22" s="103">
        <f>1/(C23+F21*0.001/M21+P29)</f>
        <v>0.21558361564521095</v>
      </c>
      <c r="G22" s="103">
        <f>1/(C23+G21*0.001/M21+P29)</f>
        <v>0.18557794273594913</v>
      </c>
      <c r="H22" s="103">
        <f>1/(C23+H21*0.001/M21+P29)</f>
        <v>0.16982047549733142</v>
      </c>
      <c r="I22" s="103">
        <f>1/(C23+I21*0.001/M21+P29)</f>
        <v>0.14008405043025818</v>
      </c>
      <c r="J22" s="103">
        <f>1/(C23+J21*0.001/M21+P29)</f>
        <v>0.11920980926430519</v>
      </c>
      <c r="K22" s="104">
        <f>1/(C23+K21*0.001/M21+P29)</f>
        <v>0.1037498147324737</v>
      </c>
      <c r="L22" s="11"/>
      <c r="M22" s="11"/>
      <c r="N22" s="11"/>
      <c r="O22" s="44" t="s">
        <v>0</v>
      </c>
      <c r="P22" s="17">
        <f>Sojaerijuhtivused!$B$4</f>
        <v>2</v>
      </c>
      <c r="Q22" s="15">
        <v>10</v>
      </c>
      <c r="R22" s="42"/>
    </row>
    <row r="23" spans="1:20" ht="63.75" thickBot="1" x14ac:dyDescent="0.3">
      <c r="A23" s="22"/>
      <c r="B23" s="35" t="s">
        <v>139</v>
      </c>
      <c r="C23" s="106">
        <f>IF(C22&gt;=25,0.18,IF(C22&gt;=15,0.17,IF(C22&gt;=10,0.15,IF(C22&gt;=7,0.13,0.11))))</f>
        <v>0.18</v>
      </c>
      <c r="D23" s="100"/>
      <c r="E23" s="100"/>
      <c r="F23" s="100"/>
      <c r="G23" s="100"/>
      <c r="H23" s="100"/>
      <c r="I23" s="100"/>
      <c r="J23" s="100"/>
      <c r="K23" s="100"/>
      <c r="L23" s="11"/>
      <c r="M23" s="11"/>
      <c r="N23" s="11"/>
      <c r="O23" s="44" t="s">
        <v>0</v>
      </c>
      <c r="P23" s="17">
        <f>Sojaerijuhtivused!$B$4</f>
        <v>2</v>
      </c>
      <c r="Q23" s="15">
        <v>10</v>
      </c>
      <c r="R23" s="42"/>
    </row>
    <row r="24" spans="1:20" ht="15" customHeight="1" x14ac:dyDescent="0.25">
      <c r="A24" s="22"/>
      <c r="B24" s="101"/>
      <c r="C24" s="99"/>
      <c r="D24" s="100"/>
      <c r="E24" s="100"/>
      <c r="F24" s="100"/>
      <c r="G24" s="100"/>
      <c r="H24" s="100"/>
      <c r="I24" s="100"/>
      <c r="J24" s="100"/>
      <c r="K24" s="100"/>
      <c r="L24" s="11"/>
      <c r="M24" s="11"/>
      <c r="N24" s="11"/>
      <c r="O24" s="90" t="s">
        <v>15</v>
      </c>
      <c r="P24" s="17">
        <f>Sojaerijuhtivused!$B$12</f>
        <v>0.7</v>
      </c>
      <c r="Q24" s="15">
        <v>370</v>
      </c>
      <c r="R24" s="42"/>
    </row>
    <row r="25" spans="1:20" ht="15.75" x14ac:dyDescent="0.25">
      <c r="A25" s="22"/>
      <c r="B25" s="58"/>
      <c r="C25" s="9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0" t="s">
        <v>52</v>
      </c>
      <c r="P25" s="17">
        <v>99999</v>
      </c>
      <c r="Q25" s="15">
        <v>0</v>
      </c>
      <c r="R25" s="42"/>
    </row>
    <row r="26" spans="1:20" ht="43.5" customHeight="1" x14ac:dyDescent="0.25">
      <c r="A26" s="22"/>
      <c r="B26" s="58"/>
      <c r="C26" s="5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0"/>
      <c r="P26" s="17"/>
      <c r="Q26" s="15"/>
      <c r="R26" s="42"/>
    </row>
    <row r="27" spans="1:20" ht="65.25" customHeight="1" x14ac:dyDescent="0.25">
      <c r="A27" s="22"/>
      <c r="B27" s="58"/>
      <c r="C27" s="5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0" t="s">
        <v>6</v>
      </c>
      <c r="P27" s="17">
        <f>Sojaerijuhtivused!$B$40</f>
        <v>0.04</v>
      </c>
      <c r="Q27" s="15"/>
      <c r="R27" s="42"/>
    </row>
    <row r="28" spans="1:20" ht="15.75" x14ac:dyDescent="0.25">
      <c r="A28" s="22"/>
      <c r="B28" s="58"/>
      <c r="C28" s="5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90"/>
      <c r="P28" s="17"/>
      <c r="Q28" s="15"/>
      <c r="R28" s="42"/>
    </row>
    <row r="29" spans="1:20" ht="47.25" x14ac:dyDescent="0.25">
      <c r="A29" s="2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8" t="s">
        <v>142</v>
      </c>
      <c r="P29" s="17">
        <f>P19+Q22*0.001/P22+Q23*0.001/P23+Q24*0.001/P24+Q25*0.001/P25+P27</f>
        <v>0.70857142857142863</v>
      </c>
      <c r="Q29" s="15"/>
      <c r="R29" s="42"/>
    </row>
    <row r="30" spans="1:20" ht="15.75" thickBot="1" x14ac:dyDescent="0.3">
      <c r="A30" s="24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91"/>
      <c r="P30" s="45"/>
      <c r="Q30" s="46"/>
      <c r="R30" s="47"/>
    </row>
    <row r="31" spans="1:20" ht="15.75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3"/>
      <c r="P31" s="17"/>
      <c r="Q31" s="15"/>
      <c r="R31" s="11"/>
    </row>
    <row r="32" spans="1:20" ht="15.75" thickBot="1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08" t="s">
        <v>60</v>
      </c>
      <c r="P32" s="109"/>
      <c r="Q32" s="109"/>
      <c r="R32" s="110"/>
    </row>
    <row r="33" spans="1:20" ht="33.75" thickBot="1" x14ac:dyDescent="0.4">
      <c r="A33" s="22"/>
      <c r="B33" s="11"/>
      <c r="C33" s="11"/>
      <c r="D33" s="5"/>
      <c r="E33" s="5"/>
      <c r="F33" s="5"/>
      <c r="G33" s="5"/>
      <c r="H33" s="11"/>
      <c r="I33" s="11"/>
      <c r="J33" s="11"/>
      <c r="K33" s="11"/>
      <c r="L33" s="11"/>
      <c r="M33" s="11"/>
      <c r="N33" s="11"/>
      <c r="O33" s="90"/>
      <c r="P33" s="12" t="s">
        <v>134</v>
      </c>
      <c r="Q33" s="25" t="s">
        <v>46</v>
      </c>
      <c r="R33" s="42"/>
      <c r="T33" s="3"/>
    </row>
    <row r="34" spans="1:20" ht="19.5" thickBot="1" x14ac:dyDescent="0.35">
      <c r="A34" s="22"/>
      <c r="B34" s="111" t="s">
        <v>94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3"/>
      <c r="N34" s="11"/>
      <c r="O34" s="90" t="s">
        <v>5</v>
      </c>
      <c r="P34" s="17">
        <f>Sojaerijuhtivused!$B$38</f>
        <v>0.13</v>
      </c>
      <c r="Q34" s="15"/>
      <c r="R34" s="42"/>
    </row>
    <row r="35" spans="1:20" ht="48" thickBot="1" x14ac:dyDescent="0.3">
      <c r="A35" s="22"/>
      <c r="B35" s="114" t="s">
        <v>133</v>
      </c>
      <c r="C35" s="115"/>
      <c r="D35" s="118" t="s">
        <v>56</v>
      </c>
      <c r="E35" s="130"/>
      <c r="F35" s="130"/>
      <c r="G35" s="130"/>
      <c r="H35" s="130"/>
      <c r="I35" s="130"/>
      <c r="J35" s="130"/>
      <c r="K35" s="131"/>
      <c r="L35" s="27" t="s">
        <v>55</v>
      </c>
      <c r="M35" s="55" t="s">
        <v>137</v>
      </c>
      <c r="N35" s="11"/>
      <c r="O35" s="90"/>
      <c r="P35" s="17"/>
      <c r="Q35" s="15"/>
      <c r="R35" s="42"/>
    </row>
    <row r="36" spans="1:20" s="2" customFormat="1" ht="15.75" customHeight="1" thickBot="1" x14ac:dyDescent="0.3">
      <c r="A36" s="23"/>
      <c r="B36" s="116"/>
      <c r="C36" s="117"/>
      <c r="D36" s="31">
        <v>0</v>
      </c>
      <c r="E36" s="31">
        <v>100</v>
      </c>
      <c r="F36" s="32">
        <v>150</v>
      </c>
      <c r="G36" s="32">
        <v>180</v>
      </c>
      <c r="H36" s="32">
        <v>200</v>
      </c>
      <c r="I36" s="32">
        <v>250</v>
      </c>
      <c r="J36" s="33">
        <v>300</v>
      </c>
      <c r="K36" s="34">
        <v>350</v>
      </c>
      <c r="L36" s="28" t="s">
        <v>37</v>
      </c>
      <c r="M36" s="30">
        <f>Sojaerijuhtivused!$B$17</f>
        <v>5.6000000000000001E-2</v>
      </c>
      <c r="N36" s="6"/>
      <c r="O36" s="90"/>
      <c r="P36" s="7"/>
      <c r="Q36" s="6"/>
      <c r="R36" s="26"/>
    </row>
    <row r="37" spans="1:20" ht="15" customHeight="1" thickBot="1" x14ac:dyDescent="0.3">
      <c r="A37" s="22"/>
      <c r="B37" s="107" t="s">
        <v>132</v>
      </c>
      <c r="C37" s="105">
        <v>25</v>
      </c>
      <c r="D37" s="102">
        <f>1/(C38+D36*0.001/M36+P44)</f>
        <v>0.81727962638645657</v>
      </c>
      <c r="E37" s="103">
        <f>1/(C38+E36*0.001/M36+P44)</f>
        <v>0.33230477094706862</v>
      </c>
      <c r="F37" s="103">
        <f>1/(C38+F36*0.001/M36+P44)</f>
        <v>0.2562694490206846</v>
      </c>
      <c r="G37" s="103">
        <f>1/(C38+G36*0.001/M36+P44)</f>
        <v>0.22533397714469663</v>
      </c>
      <c r="H37" s="103">
        <f>1/(C38+H36*0.001/M36+P44)</f>
        <v>0.20855057351407716</v>
      </c>
      <c r="I37" s="103">
        <f>1/(C38+I36*0.001/M36+P44)</f>
        <v>0.17581313575285698</v>
      </c>
      <c r="J37" s="103">
        <f>1/(C38+J36*0.001/M36+P44)</f>
        <v>0.15195918810376643</v>
      </c>
      <c r="K37" s="104">
        <f>1/(C38+K36*0.001/M36+P44)</f>
        <v>0.13380483608907578</v>
      </c>
      <c r="L37" s="11"/>
      <c r="M37" s="11"/>
      <c r="N37" s="11"/>
      <c r="O37" s="44" t="s">
        <v>0</v>
      </c>
      <c r="P37" s="17">
        <f>Sojaerijuhtivused!$B$4</f>
        <v>2</v>
      </c>
      <c r="Q37" s="15">
        <v>10</v>
      </c>
      <c r="R37" s="42"/>
    </row>
    <row r="38" spans="1:20" ht="63.75" thickBot="1" x14ac:dyDescent="0.3">
      <c r="A38" s="22"/>
      <c r="B38" s="35" t="s">
        <v>139</v>
      </c>
      <c r="C38" s="106">
        <f>IF(C37&gt;=25,0.18,IF(C37&gt;=15,0.17,IF(C37&gt;=10,0.15,IF(C37&gt;=7,0.13,0.11))))</f>
        <v>0.18</v>
      </c>
      <c r="D38" s="100"/>
      <c r="E38" s="100"/>
      <c r="F38" s="100"/>
      <c r="G38" s="100"/>
      <c r="H38" s="100"/>
      <c r="I38" s="100"/>
      <c r="J38" s="100"/>
      <c r="K38" s="100"/>
      <c r="L38" s="11"/>
      <c r="M38" s="11"/>
      <c r="N38" s="11"/>
      <c r="O38" s="44" t="s">
        <v>1</v>
      </c>
      <c r="P38" s="17">
        <f>Sojaerijuhtivused!$B$22</f>
        <v>0.06</v>
      </c>
      <c r="Q38" s="15">
        <v>15</v>
      </c>
      <c r="R38" s="42"/>
    </row>
    <row r="39" spans="1:20" ht="15" customHeight="1" x14ac:dyDescent="0.25">
      <c r="A39" s="22"/>
      <c r="B39" s="101"/>
      <c r="C39" s="99"/>
      <c r="D39" s="100"/>
      <c r="E39" s="100"/>
      <c r="F39" s="100"/>
      <c r="G39" s="100"/>
      <c r="H39" s="100"/>
      <c r="I39" s="100"/>
      <c r="J39" s="100"/>
      <c r="K39" s="100"/>
      <c r="L39" s="11"/>
      <c r="M39" s="11"/>
      <c r="N39" s="11"/>
      <c r="O39" s="90" t="s">
        <v>15</v>
      </c>
      <c r="P39" s="17">
        <f>Sojaerijuhtivused!$B$12</f>
        <v>0.7</v>
      </c>
      <c r="Q39" s="15">
        <v>370</v>
      </c>
      <c r="R39" s="42"/>
    </row>
    <row r="40" spans="1:20" ht="15.75" x14ac:dyDescent="0.25">
      <c r="A40" s="22"/>
      <c r="B40" s="58"/>
      <c r="C40" s="99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90" t="s">
        <v>52</v>
      </c>
      <c r="P40" s="17">
        <v>99999</v>
      </c>
      <c r="Q40" s="15">
        <v>0</v>
      </c>
      <c r="R40" s="42"/>
    </row>
    <row r="41" spans="1:20" ht="43.5" customHeight="1" x14ac:dyDescent="0.25">
      <c r="A41" s="22"/>
      <c r="B41" s="58"/>
      <c r="C41" s="59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90"/>
      <c r="P41" s="17"/>
      <c r="Q41" s="15"/>
      <c r="R41" s="42"/>
    </row>
    <row r="42" spans="1:20" ht="65.25" customHeight="1" x14ac:dyDescent="0.25">
      <c r="A42" s="22"/>
      <c r="B42" s="58"/>
      <c r="C42" s="5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90" t="s">
        <v>6</v>
      </c>
      <c r="P42" s="17">
        <f>P34</f>
        <v>0.13</v>
      </c>
      <c r="Q42" s="15"/>
      <c r="R42" s="42"/>
    </row>
    <row r="43" spans="1:20" ht="15.75" x14ac:dyDescent="0.25">
      <c r="A43" s="22"/>
      <c r="B43" s="58"/>
      <c r="C43" s="5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0"/>
      <c r="P43" s="17"/>
      <c r="Q43" s="15"/>
      <c r="R43" s="42"/>
    </row>
    <row r="44" spans="1:20" ht="47.25" x14ac:dyDescent="0.25">
      <c r="A44" s="2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8" t="s">
        <v>142</v>
      </c>
      <c r="P44" s="17">
        <f>P34+Q37*0.001/P37+Q38*0.001/P38+Q39*0.001/P39+Q40*0.001/P40+P42</f>
        <v>1.0435714285714286</v>
      </c>
      <c r="Q44" s="15"/>
      <c r="R44" s="42"/>
    </row>
    <row r="45" spans="1:20" ht="15.75" thickBot="1" x14ac:dyDescent="0.3">
      <c r="A45" s="2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91"/>
      <c r="P45" s="45"/>
      <c r="Q45" s="46"/>
      <c r="R45" s="47"/>
    </row>
    <row r="46" spans="1:20" ht="15.75" thickBot="1" x14ac:dyDescent="0.3"/>
    <row r="47" spans="1:20" ht="15.75" thickBot="1" x14ac:dyDescent="0.3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108" t="s">
        <v>60</v>
      </c>
      <c r="P47" s="109"/>
      <c r="Q47" s="109"/>
      <c r="R47" s="110"/>
    </row>
    <row r="48" spans="1:20" ht="33.75" thickBot="1" x14ac:dyDescent="0.4">
      <c r="A48" s="22"/>
      <c r="B48" s="11"/>
      <c r="C48" s="11"/>
      <c r="D48" s="5"/>
      <c r="E48" s="5"/>
      <c r="F48" s="5"/>
      <c r="G48" s="5"/>
      <c r="H48" s="11"/>
      <c r="I48" s="11"/>
      <c r="J48" s="11"/>
      <c r="K48" s="11"/>
      <c r="L48" s="11"/>
      <c r="M48" s="11"/>
      <c r="N48" s="11"/>
      <c r="O48" s="90"/>
      <c r="P48" s="12" t="s">
        <v>134</v>
      </c>
      <c r="Q48" s="25" t="s">
        <v>46</v>
      </c>
      <c r="R48" s="42"/>
      <c r="T48" s="3"/>
    </row>
    <row r="49" spans="1:20" ht="19.5" thickBot="1" x14ac:dyDescent="0.35">
      <c r="A49" s="22"/>
      <c r="B49" s="111" t="s">
        <v>27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3"/>
      <c r="N49" s="11"/>
      <c r="O49" s="90" t="s">
        <v>5</v>
      </c>
      <c r="P49" s="17">
        <f>Sojaerijuhtivused!$B$38</f>
        <v>0.13</v>
      </c>
      <c r="Q49" s="15"/>
      <c r="R49" s="42"/>
    </row>
    <row r="50" spans="1:20" ht="48" thickBot="1" x14ac:dyDescent="0.3">
      <c r="A50" s="22"/>
      <c r="B50" s="114" t="s">
        <v>133</v>
      </c>
      <c r="C50" s="115"/>
      <c r="D50" s="118" t="s">
        <v>56</v>
      </c>
      <c r="E50" s="130"/>
      <c r="F50" s="130"/>
      <c r="G50" s="130"/>
      <c r="H50" s="130"/>
      <c r="I50" s="130"/>
      <c r="J50" s="130"/>
      <c r="K50" s="131"/>
      <c r="L50" s="27" t="s">
        <v>55</v>
      </c>
      <c r="M50" s="55" t="s">
        <v>137</v>
      </c>
      <c r="N50" s="11"/>
      <c r="O50" s="90"/>
      <c r="P50" s="17"/>
      <c r="Q50" s="15"/>
      <c r="R50" s="42"/>
    </row>
    <row r="51" spans="1:20" s="2" customFormat="1" ht="15.75" customHeight="1" thickBot="1" x14ac:dyDescent="0.3">
      <c r="A51" s="23"/>
      <c r="B51" s="116"/>
      <c r="C51" s="117"/>
      <c r="D51" s="31">
        <v>0</v>
      </c>
      <c r="E51" s="31">
        <v>100</v>
      </c>
      <c r="F51" s="32">
        <v>150</v>
      </c>
      <c r="G51" s="32">
        <v>180</v>
      </c>
      <c r="H51" s="32">
        <v>200</v>
      </c>
      <c r="I51" s="32">
        <v>250</v>
      </c>
      <c r="J51" s="33">
        <v>300</v>
      </c>
      <c r="K51" s="34">
        <v>350</v>
      </c>
      <c r="L51" s="28" t="s">
        <v>2</v>
      </c>
      <c r="M51" s="30">
        <f>Sojaerijuhtivused!$B$15</f>
        <v>0.05</v>
      </c>
      <c r="N51" s="6"/>
      <c r="O51" s="90"/>
      <c r="P51" s="7"/>
      <c r="Q51" s="6"/>
      <c r="R51" s="26"/>
    </row>
    <row r="52" spans="1:20" x14ac:dyDescent="0.25">
      <c r="A52" s="22"/>
      <c r="B52" s="121" t="s">
        <v>59</v>
      </c>
      <c r="C52" s="38">
        <v>250</v>
      </c>
      <c r="D52" s="69">
        <f>1/(C52*0.001/C56+D51*0.001/M51+P59)</f>
        <v>1.8617021276595744</v>
      </c>
      <c r="E52" s="70">
        <f>1/(C52*0.001/C56+E51*0.001/M51+P59)</f>
        <v>0.39414414414414412</v>
      </c>
      <c r="F52" s="70">
        <f>1/(C52*0.001/C56+F51*0.001/M51+P59)</f>
        <v>0.28271405492730212</v>
      </c>
      <c r="G52" s="70">
        <f>1/(C52*0.001/C56+G51*0.001/M51+P59)</f>
        <v>0.24171270718232046</v>
      </c>
      <c r="H52" s="70">
        <f>1/(C52*0.001/C56+H51*0.001/M51+P59)</f>
        <v>0.22040302267002523</v>
      </c>
      <c r="I52" s="70">
        <f>1/(C52*0.001/C56+I51*0.001/M51+P59)</f>
        <v>0.18059855521155832</v>
      </c>
      <c r="J52" s="70">
        <f>1/(C52*0.001/C56+J51*0.001/M51+P59)</f>
        <v>0.152972027972028</v>
      </c>
      <c r="K52" s="71">
        <f>1/(C52*0.001/C56+K51*0.001/M51+P59)</f>
        <v>0.13267626990144049</v>
      </c>
      <c r="L52" s="11"/>
      <c r="M52" s="11"/>
      <c r="N52" s="11"/>
      <c r="O52" s="44" t="s">
        <v>0</v>
      </c>
      <c r="P52" s="17">
        <f>Sojaerijuhtivused!$B$4</f>
        <v>2</v>
      </c>
      <c r="Q52" s="15">
        <v>10</v>
      </c>
      <c r="R52" s="42"/>
    </row>
    <row r="53" spans="1:20" x14ac:dyDescent="0.25">
      <c r="A53" s="22"/>
      <c r="B53" s="122"/>
      <c r="C53" s="39">
        <v>430</v>
      </c>
      <c r="D53" s="72">
        <f>1/(C53*0.001/C56+D51*0.001/M51+P59)</f>
        <v>1.2589928057553956</v>
      </c>
      <c r="E53" s="64">
        <f>1/(C53*0.001/C56+E51*0.001/M51+P59)</f>
        <v>0.35787321063394678</v>
      </c>
      <c r="F53" s="64">
        <f>1/(C53*0.001/C56+F51*0.001/M51+P59)</f>
        <v>0.26355421686746988</v>
      </c>
      <c r="G53" s="64">
        <f>1/(C53*0.001/C56+G51*0.001/M51+P59)</f>
        <v>0.22756827048114439</v>
      </c>
      <c r="H53" s="64">
        <f>1/(C53*0.001/C56+H51*0.001/M51+P59)</f>
        <v>0.20858164481525629</v>
      </c>
      <c r="I53" s="64">
        <f>1/(C53*0.001/C56+I51*0.001/M51+P59)</f>
        <v>0.1725838264299803</v>
      </c>
      <c r="J53" s="64">
        <f>1/(C53*0.001/C56+J51*0.001/M51+P59)</f>
        <v>0.1471825063078217</v>
      </c>
      <c r="K53" s="65">
        <f>1/(C53*0.001/C56+K51*0.001/M51+P59)</f>
        <v>0.12829912023460413</v>
      </c>
      <c r="L53" s="11"/>
      <c r="M53" s="11"/>
      <c r="N53" s="11"/>
      <c r="O53" s="44" t="s">
        <v>0</v>
      </c>
      <c r="P53" s="17">
        <f>Sojaerijuhtivused!$B$4</f>
        <v>2</v>
      </c>
      <c r="Q53" s="15">
        <v>10</v>
      </c>
      <c r="R53" s="42"/>
    </row>
    <row r="54" spans="1:20" ht="15.75" thickBot="1" x14ac:dyDescent="0.3">
      <c r="A54" s="22"/>
      <c r="B54" s="123"/>
      <c r="C54" s="40">
        <v>500</v>
      </c>
      <c r="D54" s="73">
        <f>1/(C54*0.001/C56+D51*0.001/M51+P59)</f>
        <v>1.1182108626198082</v>
      </c>
      <c r="E54" s="67">
        <f>1/(C54*0.001/C56+E51*0.001/M51+P59)</f>
        <v>0.34550839091806512</v>
      </c>
      <c r="F54" s="67">
        <f>1/(C54*0.001/C56+F51*0.001/M51+P59)</f>
        <v>0.25678650036683787</v>
      </c>
      <c r="G54" s="67">
        <f>1/(C54*0.001/C56+G51*0.001/M51+P59)</f>
        <v>0.22250476795931343</v>
      </c>
      <c r="H54" s="67">
        <f>1/(C54*0.001/C56+H51*0.001/M51+P59)</f>
        <v>0.20431990659661414</v>
      </c>
      <c r="I54" s="67">
        <f>1/(C54*0.001/C56+I51*0.001/M51+P59)</f>
        <v>0.16965584100824044</v>
      </c>
      <c r="J54" s="67">
        <f>1/(C54*0.001/C56+J51*0.001/M51+P59)</f>
        <v>0.14504765851636969</v>
      </c>
      <c r="K54" s="68">
        <f>1/(C54*0.001/C56+K51*0.001/M51+P59)</f>
        <v>0.12667390517553384</v>
      </c>
      <c r="L54" s="11"/>
      <c r="M54" s="11"/>
      <c r="N54" s="11"/>
      <c r="O54" s="90" t="s">
        <v>51</v>
      </c>
      <c r="P54" s="17">
        <v>99999</v>
      </c>
      <c r="Q54" s="15">
        <v>0</v>
      </c>
      <c r="R54" s="42"/>
    </row>
    <row r="55" spans="1:20" ht="42.75" x14ac:dyDescent="0.25">
      <c r="A55" s="22"/>
      <c r="B55" s="36" t="s">
        <v>58</v>
      </c>
      <c r="C55" s="57" t="s">
        <v>15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90" t="s">
        <v>52</v>
      </c>
      <c r="P55" s="17">
        <v>99999</v>
      </c>
      <c r="Q55" s="15">
        <v>0</v>
      </c>
      <c r="R55" s="42"/>
    </row>
    <row r="56" spans="1:20" ht="32.25" thickBot="1" x14ac:dyDescent="0.3">
      <c r="A56" s="22"/>
      <c r="B56" s="35" t="s">
        <v>138</v>
      </c>
      <c r="C56" s="29">
        <f>Sojaerijuhtivused!$B$12</f>
        <v>0.7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90"/>
      <c r="P56" s="17"/>
      <c r="Q56" s="15"/>
      <c r="R56" s="42"/>
    </row>
    <row r="57" spans="1:20" ht="15.75" x14ac:dyDescent="0.25">
      <c r="A57" s="22"/>
      <c r="B57" s="58"/>
      <c r="C57" s="59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90" t="s">
        <v>6</v>
      </c>
      <c r="P57" s="17">
        <f>Sojaerijuhtivused!$B$40</f>
        <v>0.04</v>
      </c>
      <c r="Q57" s="15"/>
      <c r="R57" s="42"/>
    </row>
    <row r="58" spans="1:20" ht="15.75" x14ac:dyDescent="0.25">
      <c r="A58" s="22"/>
      <c r="B58" s="58"/>
      <c r="C58" s="59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90"/>
      <c r="P58" s="17"/>
      <c r="Q58" s="15"/>
      <c r="R58" s="42"/>
    </row>
    <row r="59" spans="1:20" ht="47.25" x14ac:dyDescent="0.25">
      <c r="A59" s="22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48" t="s">
        <v>142</v>
      </c>
      <c r="P59" s="17">
        <f>P49+Q52*0.001/P52+Q53*0.001/P53+Q54*0.001/P54+Q55*0.001/P55+P57</f>
        <v>0.18000000000000002</v>
      </c>
      <c r="Q59" s="15"/>
      <c r="R59" s="42"/>
    </row>
    <row r="60" spans="1:20" ht="15.75" thickBot="1" x14ac:dyDescent="0.3">
      <c r="A60" s="2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91"/>
      <c r="P60" s="45"/>
      <c r="Q60" s="46"/>
      <c r="R60" s="47"/>
    </row>
    <row r="61" spans="1:20" ht="15.75" thickBo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93"/>
      <c r="P61" s="17"/>
      <c r="Q61" s="15"/>
      <c r="R61" s="11"/>
    </row>
    <row r="62" spans="1:20" ht="15.75" thickBot="1" x14ac:dyDescent="0.3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108" t="s">
        <v>60</v>
      </c>
      <c r="P62" s="109"/>
      <c r="Q62" s="109"/>
      <c r="R62" s="110"/>
    </row>
    <row r="63" spans="1:20" ht="33.75" thickBot="1" x14ac:dyDescent="0.4">
      <c r="A63" s="22"/>
      <c r="B63" s="11"/>
      <c r="C63" s="11"/>
      <c r="D63" s="5"/>
      <c r="E63" s="5"/>
      <c r="F63" s="5"/>
      <c r="G63" s="5"/>
      <c r="H63" s="11"/>
      <c r="I63" s="11"/>
      <c r="J63" s="11"/>
      <c r="K63" s="11"/>
      <c r="L63" s="11"/>
      <c r="M63" s="11"/>
      <c r="N63" s="11"/>
      <c r="O63" s="90"/>
      <c r="P63" s="12" t="s">
        <v>134</v>
      </c>
      <c r="Q63" s="25" t="s">
        <v>46</v>
      </c>
      <c r="R63" s="42"/>
      <c r="T63" s="3"/>
    </row>
    <row r="64" spans="1:20" ht="19.5" thickBot="1" x14ac:dyDescent="0.35">
      <c r="A64" s="22"/>
      <c r="B64" s="111" t="s">
        <v>17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3"/>
      <c r="N64" s="11"/>
      <c r="O64" s="90" t="s">
        <v>5</v>
      </c>
      <c r="P64" s="17">
        <f>Sojaerijuhtivused!$B$38</f>
        <v>0.13</v>
      </c>
      <c r="Q64" s="15"/>
      <c r="R64" s="42"/>
    </row>
    <row r="65" spans="1:18" ht="48" thickBot="1" x14ac:dyDescent="0.3">
      <c r="A65" s="22"/>
      <c r="B65" s="114" t="s">
        <v>133</v>
      </c>
      <c r="C65" s="115"/>
      <c r="D65" s="118" t="s">
        <v>56</v>
      </c>
      <c r="E65" s="130"/>
      <c r="F65" s="130"/>
      <c r="G65" s="130"/>
      <c r="H65" s="130"/>
      <c r="I65" s="130"/>
      <c r="J65" s="130"/>
      <c r="K65" s="131"/>
      <c r="L65" s="27" t="s">
        <v>55</v>
      </c>
      <c r="M65" s="55" t="s">
        <v>137</v>
      </c>
      <c r="N65" s="11"/>
      <c r="O65" s="90"/>
      <c r="P65" s="17"/>
      <c r="Q65" s="15"/>
      <c r="R65" s="42"/>
    </row>
    <row r="66" spans="1:18" s="2" customFormat="1" ht="15.75" customHeight="1" thickBot="1" x14ac:dyDescent="0.3">
      <c r="A66" s="23"/>
      <c r="B66" s="116"/>
      <c r="C66" s="117"/>
      <c r="D66" s="31">
        <v>0</v>
      </c>
      <c r="E66" s="31">
        <v>100</v>
      </c>
      <c r="F66" s="32">
        <v>150</v>
      </c>
      <c r="G66" s="32">
        <v>180</v>
      </c>
      <c r="H66" s="32">
        <v>200</v>
      </c>
      <c r="I66" s="32">
        <v>250</v>
      </c>
      <c r="J66" s="33">
        <v>300</v>
      </c>
      <c r="K66" s="34">
        <v>350</v>
      </c>
      <c r="L66" s="28" t="s">
        <v>3</v>
      </c>
      <c r="M66" s="30">
        <f>Sojaerijuhtivused!$B$16</f>
        <v>0.04</v>
      </c>
      <c r="N66" s="6"/>
      <c r="O66" s="90"/>
      <c r="P66" s="7"/>
      <c r="Q66" s="6"/>
      <c r="R66" s="26"/>
    </row>
    <row r="67" spans="1:18" ht="15" customHeight="1" x14ac:dyDescent="0.25">
      <c r="A67" s="22"/>
      <c r="B67" s="121" t="s">
        <v>59</v>
      </c>
      <c r="C67" s="38">
        <v>250</v>
      </c>
      <c r="D67" s="69">
        <f>1/(C67*0.001/C71+D66*0.001/M66+P74)</f>
        <v>1.8617021276595744</v>
      </c>
      <c r="E67" s="70">
        <f>1/(C67*0.001/C71+E66*0.001/M66+P74)</f>
        <v>0.32925682031984949</v>
      </c>
      <c r="F67" s="70">
        <f>1/(C67*0.001/C71+F66*0.001/M66+P74)</f>
        <v>0.23325558147284242</v>
      </c>
      <c r="G67" s="70">
        <f>1/(C67*0.001/C71+G66*0.001/M66+P74)</f>
        <v>0.19852524106636418</v>
      </c>
      <c r="H67" s="70">
        <f>1/(C67*0.001/C71+H66*0.001/M66+P74)</f>
        <v>0.18059855521155832</v>
      </c>
      <c r="I67" s="70">
        <f>1/(C67*0.001/C71+I66*0.001/M66+P74)</f>
        <v>0.14733740265207326</v>
      </c>
      <c r="J67" s="70">
        <f>1/(C67*0.001/C71+J66*0.001/M66+P74)</f>
        <v>0.12442232492001422</v>
      </c>
      <c r="K67" s="71">
        <f>1/(C67*0.001/C71+K66*0.001/M66+P74)</f>
        <v>0.10767574219350869</v>
      </c>
      <c r="L67" s="11"/>
      <c r="M67" s="11"/>
      <c r="N67" s="11"/>
      <c r="O67" s="44" t="s">
        <v>0</v>
      </c>
      <c r="P67" s="17">
        <f>Sojaerijuhtivused!$B$4</f>
        <v>2</v>
      </c>
      <c r="Q67" s="15">
        <v>10</v>
      </c>
      <c r="R67" s="42"/>
    </row>
    <row r="68" spans="1:18" ht="15" customHeight="1" x14ac:dyDescent="0.25">
      <c r="A68" s="22"/>
      <c r="B68" s="122"/>
      <c r="C68" s="39">
        <v>430</v>
      </c>
      <c r="D68" s="72">
        <f>1/(C68*0.001/C71+D66*0.001/M66+P74)</f>
        <v>1.2589928057553956</v>
      </c>
      <c r="E68" s="64">
        <f>1/(C68*0.001/C71+E66*0.001/M66+P74)</f>
        <v>0.30355594102341715</v>
      </c>
      <c r="F68" s="64">
        <f>1/(C68*0.001/C71+F66*0.001/M66+P74)</f>
        <v>0.22005658597925185</v>
      </c>
      <c r="G68" s="64">
        <f>1/(C68*0.001/C71+G66*0.001/M66+P74)</f>
        <v>0.18888289260658395</v>
      </c>
      <c r="H68" s="64">
        <f>1/(C68*0.001/C71+H66*0.001/M66+P74)</f>
        <v>0.1725838264299803</v>
      </c>
      <c r="I68" s="64">
        <f>1/(C68*0.001/C71+I66*0.001/M66+P74)</f>
        <v>0.14195903467856419</v>
      </c>
      <c r="J68" s="64">
        <f>1/(C68*0.001/C71+J66*0.001/M66+P74)</f>
        <v>0.12056493282810886</v>
      </c>
      <c r="K68" s="65">
        <f>1/(C68*0.001/C71+K66*0.001/M66+P74)</f>
        <v>0.1047747343212094</v>
      </c>
      <c r="L68" s="11"/>
      <c r="M68" s="11"/>
      <c r="N68" s="11"/>
      <c r="O68" s="44" t="s">
        <v>0</v>
      </c>
      <c r="P68" s="17">
        <f>Sojaerijuhtivused!$B$4</f>
        <v>2</v>
      </c>
      <c r="Q68" s="15">
        <v>10</v>
      </c>
      <c r="R68" s="42"/>
    </row>
    <row r="69" spans="1:18" ht="15" customHeight="1" thickBot="1" x14ac:dyDescent="0.3">
      <c r="A69" s="22"/>
      <c r="B69" s="123"/>
      <c r="C69" s="40">
        <v>500</v>
      </c>
      <c r="D69" s="73">
        <f>1/(C69*0.001/C71+D66*0.001/M66+P74)</f>
        <v>1.1182108626198082</v>
      </c>
      <c r="E69" s="67">
        <f>1/(C69*0.001/C71+E66*0.001/M66+P74)</f>
        <v>0.2946127946127946</v>
      </c>
      <c r="F69" s="67">
        <f>1/(C69*0.001/C71+F66*0.001/M66+P74)</f>
        <v>0.21531836358043679</v>
      </c>
      <c r="G69" s="67">
        <f>1/(C69*0.001/C71+G66*0.001/M66+P74)</f>
        <v>0.1853813559322034</v>
      </c>
      <c r="H69" s="67">
        <f>1/(C69*0.001/C71+H66*0.001/M66+P74)</f>
        <v>0.16965584100824044</v>
      </c>
      <c r="I69" s="67">
        <f>1/(C69*0.001/C71+I66*0.001/M66+P74)</f>
        <v>0.13997200559888023</v>
      </c>
      <c r="J69" s="67">
        <f>1/(C69*0.001/C71+J66*0.001/M66+P74)</f>
        <v>0.11912865895166781</v>
      </c>
      <c r="K69" s="68">
        <f>1/(C69*0.001/C71+K66*0.001/M66+P74)</f>
        <v>0.10368834246778257</v>
      </c>
      <c r="L69" s="11"/>
      <c r="M69" s="11"/>
      <c r="N69" s="11"/>
      <c r="O69" s="90" t="s">
        <v>51</v>
      </c>
      <c r="P69" s="17">
        <v>99999</v>
      </c>
      <c r="Q69" s="15">
        <v>0</v>
      </c>
      <c r="R69" s="42"/>
    </row>
    <row r="70" spans="1:18" ht="42.75" x14ac:dyDescent="0.25">
      <c r="A70" s="22"/>
      <c r="B70" s="36" t="s">
        <v>58</v>
      </c>
      <c r="C70" s="57" t="s">
        <v>15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90" t="s">
        <v>52</v>
      </c>
      <c r="P70" s="17">
        <v>99999</v>
      </c>
      <c r="Q70" s="15">
        <v>0</v>
      </c>
      <c r="R70" s="42"/>
    </row>
    <row r="71" spans="1:18" ht="43.5" customHeight="1" thickBot="1" x14ac:dyDescent="0.3">
      <c r="A71" s="22"/>
      <c r="B71" s="35" t="s">
        <v>138</v>
      </c>
      <c r="C71" s="29">
        <f>Sojaerijuhtivused!$B$12</f>
        <v>0.7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90"/>
      <c r="P71" s="17"/>
      <c r="Q71" s="15"/>
      <c r="R71" s="42"/>
    </row>
    <row r="72" spans="1:18" ht="65.25" customHeight="1" x14ac:dyDescent="0.25">
      <c r="A72" s="22"/>
      <c r="B72" s="58"/>
      <c r="C72" s="59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90" t="s">
        <v>6</v>
      </c>
      <c r="P72" s="17">
        <f>Sojaerijuhtivused!$B$40</f>
        <v>0.04</v>
      </c>
      <c r="Q72" s="15"/>
      <c r="R72" s="42"/>
    </row>
    <row r="73" spans="1:18" ht="15.75" x14ac:dyDescent="0.25">
      <c r="A73" s="22"/>
      <c r="B73" s="58"/>
      <c r="C73" s="59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90"/>
      <c r="P73" s="17"/>
      <c r="Q73" s="15"/>
      <c r="R73" s="42"/>
    </row>
    <row r="74" spans="1:18" ht="47.25" x14ac:dyDescent="0.25">
      <c r="A74" s="22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48" t="s">
        <v>142</v>
      </c>
      <c r="P74" s="17">
        <f>P64+Q67*0.001/P67+Q68*0.001/P68+Q69*0.001/P69+Q70*0.001/P70+P72</f>
        <v>0.18000000000000002</v>
      </c>
      <c r="Q74" s="15"/>
      <c r="R74" s="42"/>
    </row>
    <row r="75" spans="1:18" ht="15.75" thickBot="1" x14ac:dyDescent="0.3">
      <c r="A75" s="24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91"/>
      <c r="P75" s="45"/>
      <c r="Q75" s="46"/>
      <c r="R75" s="47"/>
    </row>
    <row r="76" spans="1:18" ht="15.75" thickBot="1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93"/>
      <c r="P76" s="17"/>
      <c r="Q76" s="15"/>
      <c r="R76" s="11"/>
    </row>
    <row r="77" spans="1:18" ht="15.75" thickBot="1" x14ac:dyDescent="0.3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108" t="s">
        <v>60</v>
      </c>
      <c r="P77" s="109"/>
      <c r="Q77" s="109"/>
      <c r="R77" s="110"/>
    </row>
    <row r="78" spans="1:18" ht="33.75" thickBot="1" x14ac:dyDescent="0.4">
      <c r="A78" s="22"/>
      <c r="B78" s="11"/>
      <c r="C78" s="11"/>
      <c r="D78" s="5"/>
      <c r="E78" s="5"/>
      <c r="F78" s="5"/>
      <c r="G78" s="5"/>
      <c r="H78" s="11"/>
      <c r="I78" s="11"/>
      <c r="J78" s="11"/>
      <c r="K78" s="11"/>
      <c r="L78" s="11"/>
      <c r="M78" s="11"/>
      <c r="N78" s="11"/>
      <c r="O78" s="90"/>
      <c r="P78" s="12" t="s">
        <v>134</v>
      </c>
      <c r="Q78" s="25" t="s">
        <v>46</v>
      </c>
      <c r="R78" s="42"/>
    </row>
    <row r="79" spans="1:18" ht="19.5" thickBot="1" x14ac:dyDescent="0.35">
      <c r="A79" s="22"/>
      <c r="B79" s="111" t="s">
        <v>41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3"/>
      <c r="N79" s="11"/>
      <c r="O79" s="90" t="s">
        <v>5</v>
      </c>
      <c r="P79" s="17">
        <f>Sojaerijuhtivused!$B$38</f>
        <v>0.13</v>
      </c>
      <c r="Q79" s="15"/>
      <c r="R79" s="42"/>
    </row>
    <row r="80" spans="1:18" ht="48" thickBot="1" x14ac:dyDescent="0.3">
      <c r="A80" s="22"/>
      <c r="B80" s="114" t="s">
        <v>133</v>
      </c>
      <c r="C80" s="115"/>
      <c r="D80" s="118" t="s">
        <v>56</v>
      </c>
      <c r="E80" s="130"/>
      <c r="F80" s="130"/>
      <c r="G80" s="130"/>
      <c r="H80" s="130"/>
      <c r="I80" s="130"/>
      <c r="J80" s="130"/>
      <c r="K80" s="131"/>
      <c r="L80" s="27" t="s">
        <v>55</v>
      </c>
      <c r="M80" s="55" t="s">
        <v>137</v>
      </c>
      <c r="N80" s="11"/>
      <c r="O80" s="90"/>
      <c r="P80" s="17"/>
      <c r="Q80" s="15"/>
      <c r="R80" s="42"/>
    </row>
    <row r="81" spans="1:20" ht="15.75" customHeight="1" thickBot="1" x14ac:dyDescent="0.3">
      <c r="A81" s="23"/>
      <c r="B81" s="116"/>
      <c r="C81" s="117"/>
      <c r="D81" s="31">
        <v>0</v>
      </c>
      <c r="E81" s="32">
        <v>150</v>
      </c>
      <c r="F81" s="32">
        <v>180</v>
      </c>
      <c r="G81" s="32">
        <v>200</v>
      </c>
      <c r="H81" s="32">
        <v>250</v>
      </c>
      <c r="I81" s="33">
        <v>300</v>
      </c>
      <c r="J81" s="34">
        <v>350</v>
      </c>
      <c r="K81" s="34">
        <v>400</v>
      </c>
      <c r="L81" s="28" t="s">
        <v>37</v>
      </c>
      <c r="M81" s="30">
        <f>Sojaerijuhtivused!$B$17</f>
        <v>5.6000000000000001E-2</v>
      </c>
      <c r="N81" s="6"/>
      <c r="O81" s="90"/>
      <c r="P81" s="7"/>
      <c r="Q81" s="6"/>
      <c r="R81" s="26"/>
    </row>
    <row r="82" spans="1:20" x14ac:dyDescent="0.25">
      <c r="A82" s="22"/>
      <c r="B82" s="121" t="s">
        <v>59</v>
      </c>
      <c r="C82" s="38">
        <v>250</v>
      </c>
      <c r="D82" s="69">
        <f>1/(C82*0.001/C86+D81*0.001/M81+P89)</f>
        <v>1.1466011466011465</v>
      </c>
      <c r="E82" s="70">
        <f>1/(C82*0.001/C86+E81*0.001/M81+P89)</f>
        <v>0.2816334741500704</v>
      </c>
      <c r="F82" s="70">
        <f>1/(C82*0.001/C86+F81*0.001/M81+P89)</f>
        <v>0.24471246285614406</v>
      </c>
      <c r="G82" s="70">
        <f>1/(C82*0.001/C86+G81*0.001/M81+P89)</f>
        <v>0.22504420511171838</v>
      </c>
      <c r="H82" s="70">
        <f>1/(C82*0.001/C86+H81*0.001/M81+P89)</f>
        <v>0.18739124615178693</v>
      </c>
      <c r="I82" s="70">
        <f>1/(C82*0.001/C86+I81*0.001/M81+P89)</f>
        <v>0.16053204907694074</v>
      </c>
      <c r="J82" s="70">
        <f>1/(C82*0.001/C86+J81*0.001/M81+P89)</f>
        <v>0.14040718082439074</v>
      </c>
      <c r="K82" s="71">
        <f>1/(C82*0.001/C86+K81*0.001/M81+P89)</f>
        <v>0.12476606363069244</v>
      </c>
      <c r="L82" s="11"/>
      <c r="M82" s="11"/>
      <c r="N82" s="11"/>
      <c r="O82" s="44" t="s">
        <v>0</v>
      </c>
      <c r="P82" s="17">
        <f>Sojaerijuhtivused!$B$4</f>
        <v>2</v>
      </c>
      <c r="Q82" s="15">
        <v>10</v>
      </c>
      <c r="R82" s="42"/>
    </row>
    <row r="83" spans="1:20" x14ac:dyDescent="0.25">
      <c r="A83" s="22"/>
      <c r="B83" s="122"/>
      <c r="C83" s="39">
        <v>430</v>
      </c>
      <c r="D83" s="72">
        <f>1/(C83*0.001/C86+D81*0.001/M81+P89)</f>
        <v>0.88551549652118899</v>
      </c>
      <c r="E83" s="64">
        <f>1/(C83*0.001/C86+E81*0.001/M81+P89)</f>
        <v>0.26261489401613208</v>
      </c>
      <c r="F83" s="64">
        <f>1/(C83*0.001/C86+F81*0.001/M81+P89)</f>
        <v>0.23022529189278082</v>
      </c>
      <c r="G83" s="64">
        <f>1/(C83*0.001/C86+G81*0.001/M81+P89)</f>
        <v>0.2127336271083422</v>
      </c>
      <c r="H83" s="64">
        <f>1/(C83*0.001/C86+H81*0.001/M81+P89)</f>
        <v>0.17877665687651639</v>
      </c>
      <c r="I83" s="64">
        <f>1/(C83*0.001/C86+I81*0.001/M81+P89)</f>
        <v>0.1541680431670521</v>
      </c>
      <c r="J83" s="64">
        <f>1/(C83*0.001/C86+J81*0.001/M81+P89)</f>
        <v>0.13551447100958278</v>
      </c>
      <c r="K83" s="65">
        <f>1/(C83*0.001/C86+K81*0.001/M81+P89)</f>
        <v>0.12088766082376304</v>
      </c>
      <c r="L83" s="11"/>
      <c r="M83" s="11"/>
      <c r="N83" s="11"/>
      <c r="O83" s="44" t="s">
        <v>1</v>
      </c>
      <c r="P83" s="17">
        <f>Sojaerijuhtivused!$B$22</f>
        <v>0.06</v>
      </c>
      <c r="Q83" s="15">
        <v>15</v>
      </c>
      <c r="R83" s="42"/>
    </row>
    <row r="84" spans="1:20" ht="15.75" thickBot="1" x14ac:dyDescent="0.3">
      <c r="A84" s="22"/>
      <c r="B84" s="123"/>
      <c r="C84" s="40">
        <v>500</v>
      </c>
      <c r="D84" s="73">
        <f>1/(C84*0.001/C86+D81*0.001/M81+P89)</f>
        <v>0.81348053457292269</v>
      </c>
      <c r="E84" s="67">
        <f>1/(C84*0.001/C86+E81*0.001/M81+P89)</f>
        <v>0.25589471760190091</v>
      </c>
      <c r="F84" s="67">
        <f>1/(C84*0.001/C86+F81*0.001/M81+P89)</f>
        <v>0.22504420511171838</v>
      </c>
      <c r="G84" s="67">
        <f>1/(C84*0.001/C86+G81*0.001/M81+P89)</f>
        <v>0.20830233596191045</v>
      </c>
      <c r="H84" s="67">
        <f>1/(C84*0.001/C86+H81*0.001/M81+P89)</f>
        <v>0.17563668297578722</v>
      </c>
      <c r="I84" s="67">
        <f>1/(C84*0.001/C86+I81*0.001/M81+P89)</f>
        <v>0.15182735061273181</v>
      </c>
      <c r="J84" s="67">
        <f>1/(C84*0.001/C86+J81*0.001/M81+P89)</f>
        <v>0.1337026072008404</v>
      </c>
      <c r="K84" s="68">
        <f>1/(C84*0.001/C86+K81*0.001/M81+P89)</f>
        <v>0.11944373346984044</v>
      </c>
      <c r="L84" s="11"/>
      <c r="M84" s="11"/>
      <c r="N84" s="11"/>
      <c r="O84" s="90" t="s">
        <v>51</v>
      </c>
      <c r="P84" s="17">
        <v>99999</v>
      </c>
      <c r="Q84" s="15">
        <v>0</v>
      </c>
      <c r="R84" s="42"/>
    </row>
    <row r="85" spans="1:20" ht="47.25" customHeight="1" x14ac:dyDescent="0.25">
      <c r="A85" s="22"/>
      <c r="B85" s="36" t="s">
        <v>58</v>
      </c>
      <c r="C85" s="57" t="s">
        <v>15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90" t="s">
        <v>52</v>
      </c>
      <c r="P85" s="17">
        <v>99999</v>
      </c>
      <c r="Q85" s="15">
        <v>0</v>
      </c>
      <c r="R85" s="42"/>
    </row>
    <row r="86" spans="1:20" ht="32.25" thickBot="1" x14ac:dyDescent="0.3">
      <c r="A86" s="22"/>
      <c r="B86" s="35" t="s">
        <v>138</v>
      </c>
      <c r="C86" s="29">
        <f>Sojaerijuhtivused!$B$12</f>
        <v>0.7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90"/>
      <c r="P86" s="17"/>
      <c r="Q86" s="15"/>
      <c r="R86" s="42"/>
    </row>
    <row r="87" spans="1:20" ht="15.75" x14ac:dyDescent="0.25">
      <c r="A87" s="22"/>
      <c r="B87" s="58"/>
      <c r="C87" s="59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90" t="s">
        <v>6</v>
      </c>
      <c r="P87" s="17">
        <f>P79</f>
        <v>0.13</v>
      </c>
      <c r="Q87" s="15"/>
      <c r="R87" s="42"/>
    </row>
    <row r="88" spans="1:20" ht="15.75" x14ac:dyDescent="0.25">
      <c r="A88" s="22"/>
      <c r="B88" s="58"/>
      <c r="C88" s="59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90"/>
      <c r="P88" s="17"/>
      <c r="Q88" s="15"/>
      <c r="R88" s="42"/>
    </row>
    <row r="89" spans="1:20" ht="47.25" x14ac:dyDescent="0.25">
      <c r="A89" s="2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48" t="s">
        <v>142</v>
      </c>
      <c r="P89" s="17">
        <f>P79+Q82*0.001/P82+Q83*0.001/P83+Q84*0.001/P84+Q85*0.001/P85+P87</f>
        <v>0.51500000000000001</v>
      </c>
      <c r="Q89" s="15"/>
      <c r="R89" s="42"/>
    </row>
    <row r="90" spans="1:20" ht="15.75" thickBot="1" x14ac:dyDescent="0.3">
      <c r="A90" s="24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91"/>
      <c r="P90" s="45"/>
      <c r="Q90" s="46"/>
      <c r="R90" s="47"/>
    </row>
    <row r="92" spans="1:20" ht="21" x14ac:dyDescent="0.35">
      <c r="A92" s="56" t="s">
        <v>96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93"/>
      <c r="P92" s="17"/>
      <c r="Q92" s="15"/>
      <c r="R92" s="11"/>
    </row>
    <row r="93" spans="1:20" ht="15.75" thickBo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93"/>
      <c r="P93" s="17"/>
      <c r="Q93" s="15"/>
      <c r="R93" s="11"/>
    </row>
    <row r="94" spans="1:20" ht="15.75" thickBot="1" x14ac:dyDescent="0.3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108" t="s">
        <v>60</v>
      </c>
      <c r="P94" s="109"/>
      <c r="Q94" s="109"/>
      <c r="R94" s="110"/>
    </row>
    <row r="95" spans="1:20" ht="33.75" thickBot="1" x14ac:dyDescent="0.4">
      <c r="A95" s="22"/>
      <c r="B95" s="11"/>
      <c r="C95" s="11"/>
      <c r="D95" s="5"/>
      <c r="E95" s="5"/>
      <c r="F95" s="5"/>
      <c r="G95" s="5"/>
      <c r="H95" s="11"/>
      <c r="I95" s="11"/>
      <c r="J95" s="11"/>
      <c r="K95" s="11"/>
      <c r="L95" s="11"/>
      <c r="M95" s="11"/>
      <c r="N95" s="11"/>
      <c r="O95" s="90"/>
      <c r="P95" s="12" t="s">
        <v>134</v>
      </c>
      <c r="Q95" s="25" t="s">
        <v>46</v>
      </c>
      <c r="R95" s="42"/>
      <c r="T95" s="3"/>
    </row>
    <row r="96" spans="1:20" ht="19.5" thickBot="1" x14ac:dyDescent="0.35">
      <c r="A96" s="22"/>
      <c r="B96" s="111" t="s">
        <v>98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3"/>
      <c r="N96" s="11"/>
      <c r="O96" s="90" t="s">
        <v>5</v>
      </c>
      <c r="P96" s="17">
        <f>Sojaerijuhtivused!$B$38</f>
        <v>0.13</v>
      </c>
      <c r="Q96" s="15"/>
      <c r="R96" s="42"/>
    </row>
    <row r="97" spans="1:20" ht="48" thickBot="1" x14ac:dyDescent="0.3">
      <c r="A97" s="22"/>
      <c r="B97" s="114" t="s">
        <v>133</v>
      </c>
      <c r="C97" s="115"/>
      <c r="D97" s="118" t="s">
        <v>56</v>
      </c>
      <c r="E97" s="130"/>
      <c r="F97" s="130"/>
      <c r="G97" s="130"/>
      <c r="H97" s="130"/>
      <c r="I97" s="130"/>
      <c r="J97" s="130"/>
      <c r="K97" s="131"/>
      <c r="L97" s="27" t="s">
        <v>55</v>
      </c>
      <c r="M97" s="55" t="s">
        <v>137</v>
      </c>
      <c r="N97" s="11"/>
      <c r="O97" s="90"/>
      <c r="P97" s="17"/>
      <c r="Q97" s="15"/>
      <c r="R97" s="42"/>
    </row>
    <row r="98" spans="1:20" s="2" customFormat="1" ht="15.75" customHeight="1" thickBot="1" x14ac:dyDescent="0.3">
      <c r="A98" s="23"/>
      <c r="B98" s="116"/>
      <c r="C98" s="117"/>
      <c r="D98" s="31">
        <v>0</v>
      </c>
      <c r="E98" s="31">
        <v>100</v>
      </c>
      <c r="F98" s="32">
        <v>150</v>
      </c>
      <c r="G98" s="32">
        <v>180</v>
      </c>
      <c r="H98" s="32">
        <v>200</v>
      </c>
      <c r="I98" s="32">
        <v>250</v>
      </c>
      <c r="J98" s="33">
        <v>300</v>
      </c>
      <c r="K98" s="34">
        <v>350</v>
      </c>
      <c r="L98" s="28" t="s">
        <v>2</v>
      </c>
      <c r="M98" s="30">
        <f>Sojaerijuhtivused!$B$15</f>
        <v>0.05</v>
      </c>
      <c r="N98" s="6"/>
      <c r="O98" s="90"/>
      <c r="P98" s="7"/>
      <c r="Q98" s="6"/>
      <c r="R98" s="26"/>
    </row>
    <row r="99" spans="1:20" ht="15" customHeight="1" x14ac:dyDescent="0.25">
      <c r="A99" s="22"/>
      <c r="B99" s="121" t="s">
        <v>88</v>
      </c>
      <c r="C99" s="38">
        <v>25</v>
      </c>
      <c r="D99" s="69">
        <f>1/(C99*0.001/C102+D98*0.001/M98+P106)</f>
        <v>0.79286422200198214</v>
      </c>
      <c r="E99" s="70">
        <f>1/(C99*0.001/C102+E98*0.001/M98+P106)</f>
        <v>0.30663089306247604</v>
      </c>
      <c r="F99" s="70">
        <f>1/(C99*0.001/C102+F98*0.001/M98+P106)</f>
        <v>0.234672924611323</v>
      </c>
      <c r="G99" s="70">
        <f>1/(C99*0.001/C102+G98*0.001/M98+P106)</f>
        <v>0.20570840833119053</v>
      </c>
      <c r="H99" s="70">
        <f>1/(C99*0.001/C102+H98*0.001/M98+P106)</f>
        <v>0.19006889997624138</v>
      </c>
      <c r="I99" s="70">
        <f>1/(C99*0.001/C102+I98*0.001/M98+P106)</f>
        <v>0.15971251746855658</v>
      </c>
      <c r="J99" s="70">
        <f>1/(C99*0.001/C102+J98*0.001/M98+P106)</f>
        <v>0.1377173351695645</v>
      </c>
      <c r="K99" s="71">
        <f>1/(C99*0.001/C102+K98*0.001/M98+P106)</f>
        <v>0.12104705704342562</v>
      </c>
      <c r="L99" s="11"/>
      <c r="M99" s="11"/>
      <c r="N99" s="11"/>
      <c r="O99" s="44" t="s">
        <v>0</v>
      </c>
      <c r="P99" s="17">
        <f>Sojaerijuhtivused!$B$4</f>
        <v>2</v>
      </c>
      <c r="Q99" s="15">
        <v>10</v>
      </c>
      <c r="R99" s="42"/>
    </row>
    <row r="100" spans="1:20" ht="15" customHeight="1" x14ac:dyDescent="0.25">
      <c r="A100" s="22"/>
      <c r="B100" s="122"/>
      <c r="C100" s="39">
        <v>50</v>
      </c>
      <c r="D100" s="72">
        <f>1/(C100*0.001/C102+D98*0.001/M98+P106)</f>
        <v>0.70546737213403876</v>
      </c>
      <c r="E100" s="64">
        <f>1/(C100*0.001/C102+E98*0.001/M98+P106)</f>
        <v>0.29261155815654716</v>
      </c>
      <c r="F100" s="64">
        <f>1/(C100*0.001/C102+F98*0.001/M98+P106)</f>
        <v>0.22637238256932657</v>
      </c>
      <c r="G100" s="64">
        <f>1/(C100*0.001/C102+G98*0.001/M98+P106)</f>
        <v>0.19930244145490783</v>
      </c>
      <c r="H100" s="64">
        <f>1/(C100*0.001/C102+H98*0.001/M98+P106)</f>
        <v>0.18458698661744347</v>
      </c>
      <c r="I100" s="64">
        <f>1/(C100*0.001/C102+I98*0.001/M98+P106)</f>
        <v>0.15582391897156211</v>
      </c>
      <c r="J100" s="64">
        <f>1/(C100*0.001/C102+J98*0.001/M98+P106)</f>
        <v>0.13481631277384565</v>
      </c>
      <c r="K100" s="65">
        <f>1/(C100*0.001/C102+K98*0.001/M98+P106)</f>
        <v>0.1188001188001188</v>
      </c>
      <c r="L100" s="11"/>
      <c r="M100" s="11"/>
      <c r="N100" s="11"/>
      <c r="O100" s="44" t="s">
        <v>0</v>
      </c>
      <c r="P100" s="17">
        <f>Sojaerijuhtivused!$B$4</f>
        <v>2</v>
      </c>
      <c r="Q100" s="15">
        <v>10</v>
      </c>
      <c r="R100" s="42"/>
    </row>
    <row r="101" spans="1:20" ht="15" customHeight="1" thickBot="1" x14ac:dyDescent="0.3">
      <c r="A101" s="22"/>
      <c r="B101" s="123"/>
      <c r="C101" s="40">
        <v>100</v>
      </c>
      <c r="D101" s="73">
        <f>1/(C101*0.001/C102+D98*0.001/M98+P106)</f>
        <v>0.5780346820809249</v>
      </c>
      <c r="E101" s="67">
        <f>1/(C101*0.001/C102+E98*0.001/M98+P106)</f>
        <v>0.26809651474530832</v>
      </c>
      <c r="F101" s="67">
        <f>1/(C101*0.001/C102+F98*0.001/M98+P106)</f>
        <v>0.21141649048625794</v>
      </c>
      <c r="G101" s="67">
        <f>1/(C101*0.001/C102+G98*0.001/M98+P106)</f>
        <v>0.18761726078799248</v>
      </c>
      <c r="H101" s="67">
        <f>1/(C101*0.001/C102+H98*0.001/M98+P106)</f>
        <v>0.17452006980802792</v>
      </c>
      <c r="I101" s="67">
        <f>1/(C101*0.001/C102+I98*0.001/M98+P106)</f>
        <v>0.14858841010401189</v>
      </c>
      <c r="J101" s="67">
        <f>1/(C101*0.001/C102+J98*0.001/M98+P106)</f>
        <v>0.12936610608020702</v>
      </c>
      <c r="K101" s="68">
        <f>1/(C101*0.001/C102+K98*0.001/M98+P106)</f>
        <v>0.11454753722794959</v>
      </c>
      <c r="L101" s="11"/>
      <c r="M101" s="11"/>
      <c r="N101" s="11"/>
      <c r="O101" s="90" t="s">
        <v>103</v>
      </c>
      <c r="P101" s="17">
        <f>Sojaerijuhtivused!$B$13</f>
        <v>0.4</v>
      </c>
      <c r="Q101" s="15">
        <v>370</v>
      </c>
      <c r="R101" s="42"/>
    </row>
    <row r="102" spans="1:20" ht="48" thickBot="1" x14ac:dyDescent="0.3">
      <c r="A102" s="22"/>
      <c r="B102" s="35" t="s">
        <v>140</v>
      </c>
      <c r="C102" s="29">
        <f>Sojaerijuhtivused!$B$25</f>
        <v>0.16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90" t="s">
        <v>52</v>
      </c>
      <c r="P102" s="17">
        <v>99999</v>
      </c>
      <c r="Q102" s="15">
        <v>0</v>
      </c>
      <c r="R102" s="42"/>
    </row>
    <row r="103" spans="1:20" ht="43.5" customHeight="1" x14ac:dyDescent="0.25">
      <c r="A103" s="22"/>
      <c r="B103" s="58"/>
      <c r="C103" s="59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90"/>
      <c r="P103" s="17"/>
      <c r="Q103" s="15"/>
      <c r="R103" s="42"/>
    </row>
    <row r="104" spans="1:20" ht="65.25" customHeight="1" x14ac:dyDescent="0.25">
      <c r="A104" s="22"/>
      <c r="B104" s="58"/>
      <c r="C104" s="59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90" t="s">
        <v>6</v>
      </c>
      <c r="P104" s="17">
        <f>Sojaerijuhtivused!$B$40</f>
        <v>0.04</v>
      </c>
      <c r="Q104" s="15"/>
      <c r="R104" s="42"/>
    </row>
    <row r="105" spans="1:20" ht="15.75" x14ac:dyDescent="0.25">
      <c r="A105" s="22"/>
      <c r="B105" s="58"/>
      <c r="C105" s="59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90"/>
      <c r="P105" s="17"/>
      <c r="Q105" s="15"/>
      <c r="R105" s="42"/>
    </row>
    <row r="106" spans="1:20" ht="47.25" x14ac:dyDescent="0.25">
      <c r="A106" s="22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48" t="s">
        <v>142</v>
      </c>
      <c r="P106" s="17">
        <f>P96+Q99*0.001/P99+Q100*0.001/P100+Q101*0.001/P101+Q102*0.001/P102+P104</f>
        <v>1.105</v>
      </c>
      <c r="Q106" s="15"/>
      <c r="R106" s="42"/>
    </row>
    <row r="107" spans="1:20" ht="15.75" thickBot="1" x14ac:dyDescent="0.3">
      <c r="A107" s="24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91"/>
      <c r="P107" s="45"/>
      <c r="Q107" s="46"/>
      <c r="R107" s="47"/>
    </row>
    <row r="108" spans="1:20" ht="21.75" thickBot="1" x14ac:dyDescent="0.4">
      <c r="A108" s="56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93"/>
      <c r="P108" s="17"/>
      <c r="Q108" s="15"/>
      <c r="R108" s="11"/>
    </row>
    <row r="109" spans="1:20" ht="15.75" thickBot="1" x14ac:dyDescent="0.3">
      <c r="A109" s="20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108" t="s">
        <v>60</v>
      </c>
      <c r="P109" s="109"/>
      <c r="Q109" s="109"/>
      <c r="R109" s="110"/>
    </row>
    <row r="110" spans="1:20" ht="33.75" thickBot="1" x14ac:dyDescent="0.4">
      <c r="A110" s="22"/>
      <c r="B110" s="11"/>
      <c r="C110" s="11"/>
      <c r="D110" s="5"/>
      <c r="E110" s="5"/>
      <c r="F110" s="5"/>
      <c r="G110" s="5"/>
      <c r="H110" s="11"/>
      <c r="I110" s="11"/>
      <c r="J110" s="11"/>
      <c r="K110" s="11"/>
      <c r="L110" s="11"/>
      <c r="M110" s="11"/>
      <c r="N110" s="11"/>
      <c r="O110" s="90"/>
      <c r="P110" s="12" t="s">
        <v>134</v>
      </c>
      <c r="Q110" s="25" t="s">
        <v>46</v>
      </c>
      <c r="R110" s="42"/>
      <c r="T110" s="3"/>
    </row>
    <row r="111" spans="1:20" ht="19.5" thickBot="1" x14ac:dyDescent="0.35">
      <c r="A111" s="22"/>
      <c r="B111" s="111" t="s">
        <v>97</v>
      </c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3"/>
      <c r="N111" s="11"/>
      <c r="O111" s="90" t="s">
        <v>5</v>
      </c>
      <c r="P111" s="17">
        <f>Sojaerijuhtivused!$B$38</f>
        <v>0.13</v>
      </c>
      <c r="Q111" s="15"/>
      <c r="R111" s="42"/>
    </row>
    <row r="112" spans="1:20" ht="48" thickBot="1" x14ac:dyDescent="0.3">
      <c r="A112" s="22"/>
      <c r="B112" s="114" t="s">
        <v>133</v>
      </c>
      <c r="C112" s="115"/>
      <c r="D112" s="118" t="s">
        <v>56</v>
      </c>
      <c r="E112" s="130"/>
      <c r="F112" s="130"/>
      <c r="G112" s="130"/>
      <c r="H112" s="130"/>
      <c r="I112" s="130"/>
      <c r="J112" s="130"/>
      <c r="K112" s="131"/>
      <c r="L112" s="27" t="s">
        <v>55</v>
      </c>
      <c r="M112" s="55" t="s">
        <v>137</v>
      </c>
      <c r="N112" s="11"/>
      <c r="O112" s="90"/>
      <c r="P112" s="17"/>
      <c r="Q112" s="15"/>
      <c r="R112" s="42"/>
    </row>
    <row r="113" spans="1:20" s="2" customFormat="1" ht="15.75" customHeight="1" thickBot="1" x14ac:dyDescent="0.3">
      <c r="A113" s="23"/>
      <c r="B113" s="116"/>
      <c r="C113" s="117"/>
      <c r="D113" s="31">
        <v>0</v>
      </c>
      <c r="E113" s="31">
        <v>100</v>
      </c>
      <c r="F113" s="32">
        <v>150</v>
      </c>
      <c r="G113" s="32">
        <v>180</v>
      </c>
      <c r="H113" s="32">
        <v>200</v>
      </c>
      <c r="I113" s="32">
        <v>250</v>
      </c>
      <c r="J113" s="33">
        <v>300</v>
      </c>
      <c r="K113" s="34">
        <v>350</v>
      </c>
      <c r="L113" s="28" t="s">
        <v>3</v>
      </c>
      <c r="M113" s="30">
        <f>Sojaerijuhtivused!$B$16</f>
        <v>0.04</v>
      </c>
      <c r="N113" s="6"/>
      <c r="O113" s="90"/>
      <c r="P113" s="7"/>
      <c r="Q113" s="6"/>
      <c r="R113" s="26"/>
    </row>
    <row r="114" spans="1:20" ht="15" customHeight="1" x14ac:dyDescent="0.25">
      <c r="A114" s="22"/>
      <c r="B114" s="121" t="s">
        <v>88</v>
      </c>
      <c r="C114" s="38">
        <v>25</v>
      </c>
      <c r="D114" s="69">
        <f>1/(C114*0.001/C117+D113*0.001/M113+P121)</f>
        <v>0.79286422200198214</v>
      </c>
      <c r="E114" s="70">
        <f>1/(C114*0.001/C117+E113*0.001/M113+P121)</f>
        <v>0.26586905948820205</v>
      </c>
      <c r="F114" s="70">
        <f>1/(C114*0.001/C117+F113*0.001/M113+P121)</f>
        <v>0.19955101022698926</v>
      </c>
      <c r="G114" s="70">
        <f>1/(C114*0.001/C117+G113*0.001/M113+P121)</f>
        <v>0.17357344326318072</v>
      </c>
      <c r="H114" s="70">
        <f>1/(C114*0.001/C117+H113*0.001/M113+P121)</f>
        <v>0.15971251746855658</v>
      </c>
      <c r="I114" s="70">
        <f>1/(C114*0.001/C117+I113*0.001/M113+P121)</f>
        <v>0.13313363288400731</v>
      </c>
      <c r="J114" s="70">
        <f>1/(C114*0.001/C117+J113*0.001/M113+P121)</f>
        <v>0.11413896418889997</v>
      </c>
      <c r="K114" s="71">
        <f>1/(C114*0.001/C117+K113*0.001/M113+P121)</f>
        <v>9.9887626420277181E-2</v>
      </c>
      <c r="L114" s="11"/>
      <c r="M114" s="11"/>
      <c r="N114" s="11"/>
      <c r="O114" s="44" t="s">
        <v>0</v>
      </c>
      <c r="P114" s="17">
        <f>Sojaerijuhtivused!$B$4</f>
        <v>2</v>
      </c>
      <c r="Q114" s="15">
        <v>10</v>
      </c>
      <c r="R114" s="42"/>
    </row>
    <row r="115" spans="1:20" ht="15" customHeight="1" x14ac:dyDescent="0.25">
      <c r="A115" s="22"/>
      <c r="B115" s="122"/>
      <c r="C115" s="39">
        <v>50</v>
      </c>
      <c r="D115" s="72">
        <f>1/(C115*0.001/C117+D113*0.001/M113+P121)</f>
        <v>0.70546737213403876</v>
      </c>
      <c r="E115" s="64">
        <f>1/(C115*0.001/C117+E113*0.001/M113+P121)</f>
        <v>0.25526483726866622</v>
      </c>
      <c r="F115" s="64">
        <f>1/(C115*0.001/C117+F113*0.001/M113+P121)</f>
        <v>0.19351717464925011</v>
      </c>
      <c r="G115" s="64">
        <f>1/(C115*0.001/C117+G113*0.001/M113+P121)</f>
        <v>0.1689902830587241</v>
      </c>
      <c r="H115" s="64">
        <f>1/(C115*0.001/C117+H113*0.001/M113+P121)</f>
        <v>0.15582391897156211</v>
      </c>
      <c r="I115" s="64">
        <f>1/(C115*0.001/C117+I113*0.001/M113+P121)</f>
        <v>0.13042060645582002</v>
      </c>
      <c r="J115" s="64">
        <f>1/(C115*0.001/C117+J113*0.001/M113+P121)</f>
        <v>0.112139052425007</v>
      </c>
      <c r="K115" s="65">
        <f>1/(C115*0.001/C117+K113*0.001/M113+P121)</f>
        <v>9.8352594049668049E-2</v>
      </c>
      <c r="L115" s="11"/>
      <c r="M115" s="11"/>
      <c r="N115" s="11"/>
      <c r="O115" s="44" t="s">
        <v>0</v>
      </c>
      <c r="P115" s="17">
        <f>Sojaerijuhtivused!$B$4</f>
        <v>2</v>
      </c>
      <c r="Q115" s="15">
        <v>10</v>
      </c>
      <c r="R115" s="42"/>
    </row>
    <row r="116" spans="1:20" ht="15" customHeight="1" thickBot="1" x14ac:dyDescent="0.3">
      <c r="A116" s="22"/>
      <c r="B116" s="123"/>
      <c r="C116" s="40">
        <v>100</v>
      </c>
      <c r="D116" s="73">
        <f>1/(C116*0.001/C117+D113*0.001/M113+P121)</f>
        <v>0.5780346820809249</v>
      </c>
      <c r="E116" s="67">
        <f>1/(C116*0.001/C117+E113*0.001/M113+P121)</f>
        <v>0.23640661938534277</v>
      </c>
      <c r="F116" s="67">
        <f>1/(C116*0.001/C117+F113*0.001/M113+P121)</f>
        <v>0.18248175182481752</v>
      </c>
      <c r="G116" s="67">
        <f>1/(C116*0.001/C117+G113*0.001/M113+P121)</f>
        <v>0.16051364365971107</v>
      </c>
      <c r="H116" s="67">
        <f>1/(C116*0.001/C117+H113*0.001/M113+P121)</f>
        <v>0.14858841010401189</v>
      </c>
      <c r="I116" s="67">
        <f>1/(C116*0.001/C117+I113*0.001/M113+P121)</f>
        <v>0.12531328320802004</v>
      </c>
      <c r="J116" s="67">
        <f>1/(C116*0.001/C117+J113*0.001/M113+P121)</f>
        <v>0.10834236186348863</v>
      </c>
      <c r="K116" s="68">
        <f>1/(C116*0.001/C117+K113*0.001/M113+P121)</f>
        <v>9.5419847328244267E-2</v>
      </c>
      <c r="L116" s="11"/>
      <c r="M116" s="11"/>
      <c r="N116" s="11"/>
      <c r="O116" s="90" t="s">
        <v>103</v>
      </c>
      <c r="P116" s="17">
        <f>Sojaerijuhtivused!$B$13</f>
        <v>0.4</v>
      </c>
      <c r="Q116" s="15">
        <v>370</v>
      </c>
      <c r="R116" s="42"/>
    </row>
    <row r="117" spans="1:20" ht="48" thickBot="1" x14ac:dyDescent="0.3">
      <c r="A117" s="22"/>
      <c r="B117" s="35" t="s">
        <v>140</v>
      </c>
      <c r="C117" s="29">
        <f>Sojaerijuhtivused!$B$25</f>
        <v>0.16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90" t="s">
        <v>52</v>
      </c>
      <c r="P117" s="17">
        <v>99999</v>
      </c>
      <c r="Q117" s="15">
        <v>0</v>
      </c>
      <c r="R117" s="42"/>
    </row>
    <row r="118" spans="1:20" ht="43.5" customHeight="1" x14ac:dyDescent="0.25">
      <c r="A118" s="22"/>
      <c r="B118" s="58"/>
      <c r="C118" s="59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90"/>
      <c r="P118" s="17"/>
      <c r="Q118" s="15"/>
      <c r="R118" s="42"/>
    </row>
    <row r="119" spans="1:20" ht="65.25" customHeight="1" x14ac:dyDescent="0.25">
      <c r="A119" s="22"/>
      <c r="B119" s="58"/>
      <c r="C119" s="59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90" t="s">
        <v>6</v>
      </c>
      <c r="P119" s="17">
        <f>Sojaerijuhtivused!$B$40</f>
        <v>0.04</v>
      </c>
      <c r="Q119" s="15"/>
      <c r="R119" s="42"/>
    </row>
    <row r="120" spans="1:20" ht="15.75" x14ac:dyDescent="0.25">
      <c r="A120" s="22"/>
      <c r="B120" s="58"/>
      <c r="C120" s="59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90"/>
      <c r="P120" s="17"/>
      <c r="Q120" s="15"/>
      <c r="R120" s="42"/>
    </row>
    <row r="121" spans="1:20" ht="47.25" x14ac:dyDescent="0.25">
      <c r="A121" s="22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48" t="s">
        <v>142</v>
      </c>
      <c r="P121" s="17">
        <f>P111+Q114*0.001/P114+Q115*0.001/P115+Q116*0.001/P116+Q117*0.001/P117+P119</f>
        <v>1.105</v>
      </c>
      <c r="Q121" s="15"/>
      <c r="R121" s="42"/>
    </row>
    <row r="122" spans="1:20" ht="15.75" thickBot="1" x14ac:dyDescent="0.3">
      <c r="A122" s="24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91"/>
      <c r="P122" s="45"/>
      <c r="Q122" s="46"/>
      <c r="R122" s="47"/>
    </row>
    <row r="123" spans="1:20" ht="15.75" thickBo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93"/>
      <c r="P123" s="17"/>
      <c r="Q123" s="15"/>
      <c r="R123" s="11"/>
    </row>
    <row r="124" spans="1:20" ht="15.75" thickBot="1" x14ac:dyDescent="0.3">
      <c r="A124" s="20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108" t="s">
        <v>60</v>
      </c>
      <c r="P124" s="109"/>
      <c r="Q124" s="109"/>
      <c r="R124" s="110"/>
    </row>
    <row r="125" spans="1:20" ht="33.75" thickBot="1" x14ac:dyDescent="0.4">
      <c r="A125" s="22"/>
      <c r="B125" s="11"/>
      <c r="C125" s="11"/>
      <c r="D125" s="5"/>
      <c r="E125" s="5"/>
      <c r="F125" s="5"/>
      <c r="G125" s="5"/>
      <c r="H125" s="11"/>
      <c r="I125" s="11"/>
      <c r="J125" s="11"/>
      <c r="K125" s="11"/>
      <c r="L125" s="11"/>
      <c r="M125" s="11"/>
      <c r="N125" s="11"/>
      <c r="O125" s="90"/>
      <c r="P125" s="12" t="s">
        <v>134</v>
      </c>
      <c r="Q125" s="25" t="s">
        <v>46</v>
      </c>
      <c r="R125" s="42"/>
      <c r="T125" s="3"/>
    </row>
    <row r="126" spans="1:20" ht="19.5" thickBot="1" x14ac:dyDescent="0.35">
      <c r="A126" s="22"/>
      <c r="B126" s="111" t="s">
        <v>99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3"/>
      <c r="N126" s="11"/>
      <c r="O126" s="90" t="s">
        <v>5</v>
      </c>
      <c r="P126" s="17">
        <f>Sojaerijuhtivused!$B$38</f>
        <v>0.13</v>
      </c>
      <c r="Q126" s="15"/>
      <c r="R126" s="42"/>
    </row>
    <row r="127" spans="1:20" ht="48" thickBot="1" x14ac:dyDescent="0.3">
      <c r="A127" s="22"/>
      <c r="B127" s="114" t="s">
        <v>133</v>
      </c>
      <c r="C127" s="115"/>
      <c r="D127" s="118" t="s">
        <v>56</v>
      </c>
      <c r="E127" s="130"/>
      <c r="F127" s="130"/>
      <c r="G127" s="130"/>
      <c r="H127" s="130"/>
      <c r="I127" s="130"/>
      <c r="J127" s="130"/>
      <c r="K127" s="131"/>
      <c r="L127" s="27" t="s">
        <v>55</v>
      </c>
      <c r="M127" s="55" t="s">
        <v>137</v>
      </c>
      <c r="N127" s="11"/>
      <c r="O127" s="90"/>
      <c r="P127" s="17"/>
      <c r="Q127" s="15"/>
      <c r="R127" s="42"/>
    </row>
    <row r="128" spans="1:20" s="2" customFormat="1" ht="15.75" customHeight="1" thickBot="1" x14ac:dyDescent="0.3">
      <c r="A128" s="23"/>
      <c r="B128" s="116"/>
      <c r="C128" s="117"/>
      <c r="D128" s="31">
        <v>0</v>
      </c>
      <c r="E128" s="31">
        <v>100</v>
      </c>
      <c r="F128" s="32">
        <v>150</v>
      </c>
      <c r="G128" s="32">
        <v>180</v>
      </c>
      <c r="H128" s="32">
        <v>200</v>
      </c>
      <c r="I128" s="32">
        <v>250</v>
      </c>
      <c r="J128" s="33">
        <v>300</v>
      </c>
      <c r="K128" s="34">
        <v>350</v>
      </c>
      <c r="L128" s="28" t="s">
        <v>37</v>
      </c>
      <c r="M128" s="30">
        <f>Sojaerijuhtivused!$B$17</f>
        <v>5.6000000000000001E-2</v>
      </c>
      <c r="N128" s="6"/>
      <c r="O128" s="90"/>
      <c r="P128" s="7"/>
      <c r="Q128" s="6"/>
      <c r="R128" s="26"/>
    </row>
    <row r="129" spans="1:20" ht="15" customHeight="1" x14ac:dyDescent="0.25">
      <c r="A129" s="22"/>
      <c r="B129" s="121" t="s">
        <v>88</v>
      </c>
      <c r="C129" s="38">
        <v>25</v>
      </c>
      <c r="D129" s="69">
        <f>1/(C129*0.001/C132+D128*0.001/M128+P136)</f>
        <v>0.62646828504306973</v>
      </c>
      <c r="E129" s="70">
        <f>1/(C129*0.001/C132+E128*0.001/M128+P136)</f>
        <v>0.29568615027192563</v>
      </c>
      <c r="F129" s="70">
        <f>1/(C129*0.001/C132+F128*0.001/M128+P136)</f>
        <v>0.23392790007936839</v>
      </c>
      <c r="G129" s="70">
        <f>1/(C129*0.001/C132+G128*0.001/M128+P136)</f>
        <v>0.20787705556999148</v>
      </c>
      <c r="H129" s="70">
        <f>1/(C129*0.001/C132+H128*0.001/M128+P136)</f>
        <v>0.19351048757731781</v>
      </c>
      <c r="I129" s="70">
        <f>1/(C129*0.001/C132+I128*0.001/M128+P136)</f>
        <v>0.16500191520080143</v>
      </c>
      <c r="J129" s="70">
        <f>1/(C129*0.001/C132+J128*0.001/M128+P136)</f>
        <v>0.14381468450653587</v>
      </c>
      <c r="K129" s="71">
        <f>1/(C129*0.001/C132+K128*0.001/M128+P136)</f>
        <v>0.12744941851202801</v>
      </c>
      <c r="L129" s="11"/>
      <c r="M129" s="11"/>
      <c r="N129" s="11"/>
      <c r="O129" s="44" t="s">
        <v>0</v>
      </c>
      <c r="P129" s="17">
        <f>Sojaerijuhtivused!$B$4</f>
        <v>2</v>
      </c>
      <c r="Q129" s="15">
        <v>10</v>
      </c>
      <c r="R129" s="42"/>
    </row>
    <row r="130" spans="1:20" ht="15" customHeight="1" x14ac:dyDescent="0.25">
      <c r="A130" s="22"/>
      <c r="B130" s="122"/>
      <c r="C130" s="39">
        <v>50</v>
      </c>
      <c r="D130" s="72">
        <f>1/(C130*0.001/C132+D128*0.001/M128+P136)</f>
        <v>0.57061340941512129</v>
      </c>
      <c r="E130" s="64">
        <f>1/(C130*0.001/C132+E128*0.001/M128+P136)</f>
        <v>0.2826284445341678</v>
      </c>
      <c r="F130" s="64">
        <f>1/(C130*0.001/C132+F128*0.001/M128+P136)</f>
        <v>0.22567905214798098</v>
      </c>
      <c r="G130" s="64">
        <f>1/(C130*0.001/C132+G128*0.001/M128+P136)</f>
        <v>0.20133745595743152</v>
      </c>
      <c r="H130" s="64">
        <f>1/(C130*0.001/C132+H128*0.001/M128+P136)</f>
        <v>0.18783122023210572</v>
      </c>
      <c r="I130" s="64">
        <f>1/(C130*0.001/C132+I128*0.001/M128+P136)</f>
        <v>0.16085482851726315</v>
      </c>
      <c r="J130" s="64">
        <f>1/(C130*0.001/C132+J128*0.001/M128+P136)</f>
        <v>0.14065404129200784</v>
      </c>
      <c r="K130" s="65">
        <f>1/(C130*0.001/C132+K128*0.001/M128+P136)</f>
        <v>0.12496094970321772</v>
      </c>
      <c r="L130" s="11"/>
      <c r="M130" s="11"/>
      <c r="N130" s="11"/>
      <c r="O130" s="44" t="s">
        <v>1</v>
      </c>
      <c r="P130" s="17">
        <f>Sojaerijuhtivused!$B$22</f>
        <v>0.06</v>
      </c>
      <c r="Q130" s="15">
        <v>15</v>
      </c>
      <c r="R130" s="42"/>
    </row>
    <row r="131" spans="1:20" ht="15" customHeight="1" thickBot="1" x14ac:dyDescent="0.3">
      <c r="A131" s="22"/>
      <c r="B131" s="123"/>
      <c r="C131" s="40">
        <v>100</v>
      </c>
      <c r="D131" s="73">
        <f>1/(C131*0.001/C132+D128*0.001/M128+P136)</f>
        <v>0.48426150121065376</v>
      </c>
      <c r="E131" s="67">
        <f>1/(C131*0.001/C132+E128*0.001/M128+P136)</f>
        <v>0.25969207939157857</v>
      </c>
      <c r="F131" s="67">
        <f>1/(C131*0.001/C132+F128*0.001/M128+P136)</f>
        <v>0.21081162475530796</v>
      </c>
      <c r="G131" s="67">
        <f>1/(C131*0.001/C132+G128*0.001/M128+P136)</f>
        <v>0.18941956433500204</v>
      </c>
      <c r="H131" s="67">
        <f>1/(C131*0.001/C132+H128*0.001/M128+P136)</f>
        <v>0.17741731086047399</v>
      </c>
      <c r="I131" s="67">
        <f>1/(C131*0.001/C132+I128*0.001/M128+P136)</f>
        <v>0.15315610983481018</v>
      </c>
      <c r="J131" s="67">
        <f>1/(C131*0.001/C132+J128*0.001/M128+P136)</f>
        <v>0.13473197959772881</v>
      </c>
      <c r="K131" s="68">
        <f>1/(C131*0.001/C132+K128*0.001/M128+P136)</f>
        <v>0.12026458208057725</v>
      </c>
      <c r="L131" s="11"/>
      <c r="M131" s="11"/>
      <c r="N131" s="11"/>
      <c r="O131" s="90" t="s">
        <v>103</v>
      </c>
      <c r="P131" s="17">
        <f>Sojaerijuhtivused!$B$13</f>
        <v>0.4</v>
      </c>
      <c r="Q131" s="15">
        <v>370</v>
      </c>
      <c r="R131" s="42"/>
    </row>
    <row r="132" spans="1:20" ht="48" thickBot="1" x14ac:dyDescent="0.3">
      <c r="A132" s="22"/>
      <c r="B132" s="35" t="s">
        <v>140</v>
      </c>
      <c r="C132" s="29">
        <f>Sojaerijuhtivused!$B$25</f>
        <v>0.16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90" t="s">
        <v>52</v>
      </c>
      <c r="P132" s="17">
        <v>99999</v>
      </c>
      <c r="Q132" s="15">
        <v>0</v>
      </c>
      <c r="R132" s="42"/>
    </row>
    <row r="133" spans="1:20" ht="43.5" customHeight="1" x14ac:dyDescent="0.25">
      <c r="A133" s="22"/>
      <c r="B133" s="58"/>
      <c r="C133" s="59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90"/>
      <c r="P133" s="17"/>
      <c r="Q133" s="15"/>
      <c r="R133" s="42"/>
    </row>
    <row r="134" spans="1:20" ht="65.25" customHeight="1" x14ac:dyDescent="0.25">
      <c r="A134" s="22"/>
      <c r="B134" s="58"/>
      <c r="C134" s="59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90" t="s">
        <v>6</v>
      </c>
      <c r="P134" s="17">
        <f>P126</f>
        <v>0.13</v>
      </c>
      <c r="Q134" s="15"/>
      <c r="R134" s="42"/>
    </row>
    <row r="135" spans="1:20" ht="15.75" x14ac:dyDescent="0.25">
      <c r="A135" s="22"/>
      <c r="B135" s="58"/>
      <c r="C135" s="59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90"/>
      <c r="P135" s="17"/>
      <c r="Q135" s="15"/>
      <c r="R135" s="42"/>
    </row>
    <row r="136" spans="1:20" ht="47.25" x14ac:dyDescent="0.25">
      <c r="A136" s="22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48" t="s">
        <v>142</v>
      </c>
      <c r="P136" s="17">
        <f>P126+Q129*0.001/P129+Q130*0.001/P130+Q131*0.001/P131+Q132*0.001/P132+P134</f>
        <v>1.44</v>
      </c>
      <c r="Q136" s="15"/>
      <c r="R136" s="42"/>
    </row>
    <row r="137" spans="1:20" ht="15.75" thickBot="1" x14ac:dyDescent="0.3">
      <c r="A137" s="24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91"/>
      <c r="P137" s="45"/>
      <c r="Q137" s="46"/>
      <c r="R137" s="47"/>
    </row>
    <row r="138" spans="1:20" ht="15.75" thickBot="1" x14ac:dyDescent="0.3"/>
    <row r="139" spans="1:20" ht="15.75" thickBot="1" x14ac:dyDescent="0.3">
      <c r="A139" s="20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108" t="s">
        <v>60</v>
      </c>
      <c r="P139" s="109"/>
      <c r="Q139" s="109"/>
      <c r="R139" s="110"/>
    </row>
    <row r="140" spans="1:20" ht="33.75" thickBot="1" x14ac:dyDescent="0.4">
      <c r="A140" s="22"/>
      <c r="B140" s="11"/>
      <c r="C140" s="11"/>
      <c r="D140" s="5"/>
      <c r="E140" s="5"/>
      <c r="F140" s="5"/>
      <c r="G140" s="5"/>
      <c r="H140" s="11"/>
      <c r="I140" s="11"/>
      <c r="J140" s="11"/>
      <c r="K140" s="11"/>
      <c r="L140" s="11"/>
      <c r="M140" s="11"/>
      <c r="N140" s="11"/>
      <c r="O140" s="90"/>
      <c r="P140" s="12" t="s">
        <v>134</v>
      </c>
      <c r="Q140" s="25" t="s">
        <v>46</v>
      </c>
      <c r="R140" s="42"/>
      <c r="T140" s="3"/>
    </row>
    <row r="141" spans="1:20" ht="19.5" thickBot="1" x14ac:dyDescent="0.35">
      <c r="A141" s="22"/>
      <c r="B141" s="111" t="s">
        <v>101</v>
      </c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3"/>
      <c r="N141" s="11"/>
      <c r="O141" s="90" t="s">
        <v>5</v>
      </c>
      <c r="P141" s="17">
        <f>Sojaerijuhtivused!$B$38</f>
        <v>0.13</v>
      </c>
      <c r="Q141" s="15"/>
      <c r="R141" s="42"/>
    </row>
    <row r="142" spans="1:20" ht="48" thickBot="1" x14ac:dyDescent="0.3">
      <c r="A142" s="22"/>
      <c r="B142" s="114" t="s">
        <v>133</v>
      </c>
      <c r="C142" s="115"/>
      <c r="D142" s="118" t="s">
        <v>56</v>
      </c>
      <c r="E142" s="130"/>
      <c r="F142" s="130"/>
      <c r="G142" s="130"/>
      <c r="H142" s="130"/>
      <c r="I142" s="130"/>
      <c r="J142" s="130"/>
      <c r="K142" s="131"/>
      <c r="L142" s="27" t="s">
        <v>55</v>
      </c>
      <c r="M142" s="55" t="s">
        <v>137</v>
      </c>
      <c r="N142" s="11"/>
      <c r="O142" s="90"/>
      <c r="P142" s="17"/>
      <c r="Q142" s="15"/>
      <c r="R142" s="42"/>
    </row>
    <row r="143" spans="1:20" s="2" customFormat="1" ht="15.75" customHeight="1" thickBot="1" x14ac:dyDescent="0.3">
      <c r="A143" s="23"/>
      <c r="B143" s="116"/>
      <c r="C143" s="117"/>
      <c r="D143" s="31">
        <v>0</v>
      </c>
      <c r="E143" s="31">
        <v>100</v>
      </c>
      <c r="F143" s="32">
        <v>150</v>
      </c>
      <c r="G143" s="32">
        <v>180</v>
      </c>
      <c r="H143" s="32">
        <v>200</v>
      </c>
      <c r="I143" s="32">
        <v>250</v>
      </c>
      <c r="J143" s="33">
        <v>300</v>
      </c>
      <c r="K143" s="34">
        <v>350</v>
      </c>
      <c r="L143" s="28" t="s">
        <v>2</v>
      </c>
      <c r="M143" s="30">
        <f>Sojaerijuhtivused!$B$15</f>
        <v>0.05</v>
      </c>
      <c r="N143" s="6"/>
      <c r="O143" s="90"/>
      <c r="P143" s="7"/>
      <c r="Q143" s="6"/>
      <c r="R143" s="26"/>
    </row>
    <row r="144" spans="1:20" x14ac:dyDescent="0.25">
      <c r="A144" s="22"/>
      <c r="B144" s="121" t="s">
        <v>59</v>
      </c>
      <c r="C144" s="38">
        <v>250</v>
      </c>
      <c r="D144" s="69">
        <f>1/(C144*0.001/C148+D143*0.001/M143+P151)</f>
        <v>1.2422360248447204</v>
      </c>
      <c r="E144" s="70">
        <f>1/(C144*0.001/C148+E143*0.001/M143+P151)</f>
        <v>0.35650623885918004</v>
      </c>
      <c r="F144" s="70">
        <f>1/(C144*0.001/C148+F143*0.001/M143+P151)</f>
        <v>0.26281208935611039</v>
      </c>
      <c r="G144" s="70">
        <f>1/(C144*0.001/C148+G143*0.001/M143+P151)</f>
        <v>0.22701475595913737</v>
      </c>
      <c r="H144" s="70">
        <f>1/(C144*0.001/C148+H143*0.001/M143+P151)</f>
        <v>0.20811654526534862</v>
      </c>
      <c r="I144" s="70">
        <f>1/(C144*0.001/C148+I143*0.001/M143+P151)</f>
        <v>0.17226528854435832</v>
      </c>
      <c r="J144" s="70">
        <f>1/(C144*0.001/C148+J143*0.001/M143+P151)</f>
        <v>0.14695077149155036</v>
      </c>
      <c r="K144" s="71">
        <f>1/(C144*0.001/C148+K143*0.001/M143+P151)</f>
        <v>0.12812299807815503</v>
      </c>
      <c r="L144" s="11"/>
      <c r="M144" s="11"/>
      <c r="N144" s="11"/>
      <c r="O144" s="44" t="s">
        <v>0</v>
      </c>
      <c r="P144" s="17">
        <f>Sojaerijuhtivused!$B$4</f>
        <v>2</v>
      </c>
      <c r="Q144" s="15">
        <v>10</v>
      </c>
      <c r="R144" s="42"/>
    </row>
    <row r="145" spans="1:20" x14ac:dyDescent="0.25">
      <c r="A145" s="22"/>
      <c r="B145" s="122"/>
      <c r="C145" s="39">
        <v>430</v>
      </c>
      <c r="D145" s="72">
        <f>1/(C145*0.001/C148+D143*0.001/M143+P151)</f>
        <v>0.79681274900398413</v>
      </c>
      <c r="E145" s="64">
        <f>1/(C145*0.001/C148+E143*0.001/M143+P151)</f>
        <v>0.3072196620583717</v>
      </c>
      <c r="F145" s="64">
        <f>1/(C145*0.001/C148+F143*0.001/M143+P151)</f>
        <v>0.2350176263219742</v>
      </c>
      <c r="G145" s="64">
        <f>1/(C145*0.001/C148+G143*0.001/M143+P151)</f>
        <v>0.20597322348094749</v>
      </c>
      <c r="H145" s="64">
        <f>1/(C145*0.001/C148+H143*0.001/M143+P151)</f>
        <v>0.19029495718363465</v>
      </c>
      <c r="I145" s="64">
        <f>1/(C145*0.001/C148+I143*0.001/M143+P151)</f>
        <v>0.1598721023181455</v>
      </c>
      <c r="J145" s="64">
        <f>1/(C145*0.001/C148+J143*0.001/M143+P151)</f>
        <v>0.13783597518952448</v>
      </c>
      <c r="K145" s="65">
        <f>1/(C145*0.001/C148+K143*0.001/M143+P151)</f>
        <v>0.12113870381586918</v>
      </c>
      <c r="L145" s="11"/>
      <c r="M145" s="11"/>
      <c r="N145" s="11"/>
      <c r="O145" s="44" t="s">
        <v>0</v>
      </c>
      <c r="P145" s="17">
        <f>Sojaerijuhtivused!$B$4</f>
        <v>2</v>
      </c>
      <c r="Q145" s="15">
        <v>10</v>
      </c>
      <c r="R145" s="42"/>
    </row>
    <row r="146" spans="1:20" ht="15.75" thickBot="1" x14ac:dyDescent="0.3">
      <c r="A146" s="22"/>
      <c r="B146" s="123"/>
      <c r="C146" s="40">
        <v>500</v>
      </c>
      <c r="D146" s="73">
        <f>1/(C146*0.001/C148+D143*0.001/M143+P151)</f>
        <v>0.69930069930069938</v>
      </c>
      <c r="E146" s="67">
        <f>1/(C146*0.001/C148+E143*0.001/M143+P151)</f>
        <v>0.29154518950437314</v>
      </c>
      <c r="F146" s="67">
        <f>1/(C146*0.001/C148+F143*0.001/M143+P151)</f>
        <v>0.22573363431151244</v>
      </c>
      <c r="G146" s="67">
        <f>1/(C146*0.001/C148+G143*0.001/M143+P151)</f>
        <v>0.19880715705765409</v>
      </c>
      <c r="H146" s="67">
        <f>1/(C146*0.001/C148+H143*0.001/M143+P151)</f>
        <v>0.18416206261510129</v>
      </c>
      <c r="I146" s="67">
        <f>1/(C146*0.001/C148+I143*0.001/M143+P151)</f>
        <v>0.15552099533437014</v>
      </c>
      <c r="J146" s="67">
        <f>1/(C146*0.001/C148+J143*0.001/M143+P151)</f>
        <v>0.13458950201884254</v>
      </c>
      <c r="K146" s="68">
        <f>1/(C146*0.001/C148+K143*0.001/M143+P151)</f>
        <v>0.11862396204033215</v>
      </c>
      <c r="L146" s="11"/>
      <c r="M146" s="11"/>
      <c r="N146" s="11"/>
      <c r="O146" s="90" t="s">
        <v>51</v>
      </c>
      <c r="P146" s="17">
        <v>99999</v>
      </c>
      <c r="Q146" s="15">
        <v>0</v>
      </c>
      <c r="R146" s="42"/>
    </row>
    <row r="147" spans="1:20" ht="55.5" x14ac:dyDescent="0.25">
      <c r="A147" s="22"/>
      <c r="B147" s="36" t="s">
        <v>58</v>
      </c>
      <c r="C147" s="57" t="s">
        <v>96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90" t="s">
        <v>52</v>
      </c>
      <c r="P147" s="17">
        <v>99999</v>
      </c>
      <c r="Q147" s="15">
        <v>0</v>
      </c>
      <c r="R147" s="42"/>
    </row>
    <row r="148" spans="1:20" ht="32.25" thickBot="1" x14ac:dyDescent="0.3">
      <c r="A148" s="22"/>
      <c r="B148" s="35" t="s">
        <v>138</v>
      </c>
      <c r="C148" s="29">
        <f>Sojaerijuhtivused!$B$13</f>
        <v>0.4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90"/>
      <c r="P148" s="17"/>
      <c r="Q148" s="15"/>
      <c r="R148" s="42"/>
    </row>
    <row r="149" spans="1:20" ht="15.75" x14ac:dyDescent="0.25">
      <c r="A149" s="22"/>
      <c r="B149" s="58"/>
      <c r="C149" s="59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90" t="s">
        <v>6</v>
      </c>
      <c r="P149" s="17">
        <f>Sojaerijuhtivused!$B$40</f>
        <v>0.04</v>
      </c>
      <c r="Q149" s="15"/>
      <c r="R149" s="42"/>
    </row>
    <row r="150" spans="1:20" ht="15.75" x14ac:dyDescent="0.25">
      <c r="A150" s="22"/>
      <c r="B150" s="58"/>
      <c r="C150" s="59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90"/>
      <c r="P150" s="17"/>
      <c r="Q150" s="15"/>
      <c r="R150" s="42"/>
    </row>
    <row r="151" spans="1:20" ht="47.25" x14ac:dyDescent="0.25">
      <c r="A151" s="22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48" t="s">
        <v>142</v>
      </c>
      <c r="P151" s="17">
        <f>P141+Q144*0.001/P144+Q145*0.001/P145+Q146*0.001/P146+Q147*0.001/P147+P149</f>
        <v>0.18000000000000002</v>
      </c>
      <c r="Q151" s="15"/>
      <c r="R151" s="42"/>
    </row>
    <row r="152" spans="1:20" ht="15.75" thickBot="1" x14ac:dyDescent="0.3">
      <c r="A152" s="24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91"/>
      <c r="P152" s="45"/>
      <c r="Q152" s="46"/>
      <c r="R152" s="47"/>
    </row>
    <row r="153" spans="1:20" ht="15.75" thickBo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93"/>
      <c r="P153" s="17"/>
      <c r="Q153" s="15"/>
      <c r="R153" s="11"/>
    </row>
    <row r="154" spans="1:20" ht="15.75" thickBot="1" x14ac:dyDescent="0.3">
      <c r="A154" s="20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108" t="s">
        <v>60</v>
      </c>
      <c r="P154" s="109"/>
      <c r="Q154" s="109"/>
      <c r="R154" s="110"/>
    </row>
    <row r="155" spans="1:20" ht="33.75" thickBot="1" x14ac:dyDescent="0.4">
      <c r="A155" s="22"/>
      <c r="B155" s="11"/>
      <c r="C155" s="11"/>
      <c r="D155" s="5"/>
      <c r="E155" s="5"/>
      <c r="F155" s="5"/>
      <c r="G155" s="5"/>
      <c r="H155" s="11"/>
      <c r="I155" s="11"/>
      <c r="J155" s="11"/>
      <c r="K155" s="11"/>
      <c r="L155" s="11"/>
      <c r="M155" s="11"/>
      <c r="N155" s="11"/>
      <c r="O155" s="90"/>
      <c r="P155" s="12" t="s">
        <v>134</v>
      </c>
      <c r="Q155" s="25" t="s">
        <v>46</v>
      </c>
      <c r="R155" s="42"/>
      <c r="T155" s="3"/>
    </row>
    <row r="156" spans="1:20" ht="19.5" thickBot="1" x14ac:dyDescent="0.35">
      <c r="A156" s="22"/>
      <c r="B156" s="111" t="s">
        <v>100</v>
      </c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3"/>
      <c r="N156" s="11"/>
      <c r="O156" s="90" t="s">
        <v>5</v>
      </c>
      <c r="P156" s="17">
        <f>Sojaerijuhtivused!$B$38</f>
        <v>0.13</v>
      </c>
      <c r="Q156" s="15"/>
      <c r="R156" s="42"/>
    </row>
    <row r="157" spans="1:20" ht="48" thickBot="1" x14ac:dyDescent="0.3">
      <c r="A157" s="22"/>
      <c r="B157" s="114" t="s">
        <v>133</v>
      </c>
      <c r="C157" s="115"/>
      <c r="D157" s="118" t="s">
        <v>56</v>
      </c>
      <c r="E157" s="130"/>
      <c r="F157" s="130"/>
      <c r="G157" s="130"/>
      <c r="H157" s="130"/>
      <c r="I157" s="130"/>
      <c r="J157" s="130"/>
      <c r="K157" s="131"/>
      <c r="L157" s="27" t="s">
        <v>55</v>
      </c>
      <c r="M157" s="55" t="s">
        <v>137</v>
      </c>
      <c r="N157" s="11"/>
      <c r="O157" s="90"/>
      <c r="P157" s="17"/>
      <c r="Q157" s="15"/>
      <c r="R157" s="42"/>
    </row>
    <row r="158" spans="1:20" s="2" customFormat="1" ht="15.75" customHeight="1" thickBot="1" x14ac:dyDescent="0.3">
      <c r="A158" s="23"/>
      <c r="B158" s="116"/>
      <c r="C158" s="117"/>
      <c r="D158" s="31">
        <v>0</v>
      </c>
      <c r="E158" s="31">
        <v>100</v>
      </c>
      <c r="F158" s="32">
        <v>150</v>
      </c>
      <c r="G158" s="32">
        <v>180</v>
      </c>
      <c r="H158" s="32">
        <v>200</v>
      </c>
      <c r="I158" s="32">
        <v>250</v>
      </c>
      <c r="J158" s="33">
        <v>300</v>
      </c>
      <c r="K158" s="34">
        <v>350</v>
      </c>
      <c r="L158" s="28" t="s">
        <v>3</v>
      </c>
      <c r="M158" s="30">
        <f>Sojaerijuhtivused!$B$16</f>
        <v>0.04</v>
      </c>
      <c r="N158" s="6"/>
      <c r="O158" s="90"/>
      <c r="P158" s="7"/>
      <c r="Q158" s="6"/>
      <c r="R158" s="26"/>
    </row>
    <row r="159" spans="1:20" ht="15" customHeight="1" x14ac:dyDescent="0.25">
      <c r="A159" s="22"/>
      <c r="B159" s="121" t="s">
        <v>59</v>
      </c>
      <c r="C159" s="38">
        <v>250</v>
      </c>
      <c r="D159" s="69">
        <f>1/(C159*0.001/C163+D158*0.001/M158+P166)</f>
        <v>1.2422360248447204</v>
      </c>
      <c r="E159" s="70">
        <f>1/(C159*0.001/C163+E158*0.001/M158+P166)</f>
        <v>0.30257186081694398</v>
      </c>
      <c r="F159" s="70">
        <f>1/(C159*0.001/C163+F158*0.001/M158+P166)</f>
        <v>0.21953896816684962</v>
      </c>
      <c r="G159" s="70">
        <f>1/(C159*0.001/C163+G158*0.001/M158+P166)</f>
        <v>0.18850141376060323</v>
      </c>
      <c r="H159" s="70">
        <f>1/(C159*0.001/C163+H158*0.001/M158+P166)</f>
        <v>0.17226528854435832</v>
      </c>
      <c r="I159" s="70">
        <f>1/(C159*0.001/C163+I158*0.001/M158+P166)</f>
        <v>0.14174344436569808</v>
      </c>
      <c r="J159" s="70">
        <f>1/(C159*0.001/C163+J158*0.001/M158+P166)</f>
        <v>0.12040939193257075</v>
      </c>
      <c r="K159" s="71">
        <f>1/(C159*0.001/C163+K158*0.001/M158+P166)</f>
        <v>0.10465724751439037</v>
      </c>
      <c r="L159" s="11"/>
      <c r="M159" s="11"/>
      <c r="N159" s="11"/>
      <c r="O159" s="44" t="s">
        <v>0</v>
      </c>
      <c r="P159" s="17">
        <f>Sojaerijuhtivused!$B$4</f>
        <v>2</v>
      </c>
      <c r="Q159" s="15">
        <v>10</v>
      </c>
      <c r="R159" s="42"/>
    </row>
    <row r="160" spans="1:20" ht="15" customHeight="1" x14ac:dyDescent="0.25">
      <c r="A160" s="22"/>
      <c r="B160" s="122"/>
      <c r="C160" s="39">
        <v>430</v>
      </c>
      <c r="D160" s="72">
        <f>1/(C160*0.001/C163+D158*0.001/M158+P166)</f>
        <v>0.79681274900398413</v>
      </c>
      <c r="E160" s="64">
        <f>1/(C160*0.001/C163+E158*0.001/M158+P166)</f>
        <v>0.26631158455392806</v>
      </c>
      <c r="F160" s="64">
        <f>1/(C160*0.001/C163+F158*0.001/M158+P166)</f>
        <v>0.19980019980019981</v>
      </c>
      <c r="G160" s="64">
        <f>1/(C160*0.001/C163+G158*0.001/M158+P166)</f>
        <v>0.1737619461337967</v>
      </c>
      <c r="H160" s="64">
        <f>1/(C160*0.001/C163+H158*0.001/M158+P166)</f>
        <v>0.1598721023181455</v>
      </c>
      <c r="I160" s="64">
        <f>1/(C160*0.001/C163+I158*0.001/M158+P166)</f>
        <v>0.13324450366422386</v>
      </c>
      <c r="J160" s="64">
        <f>1/(C160*0.001/C163+J158*0.001/M158+P166)</f>
        <v>0.11422044545973731</v>
      </c>
      <c r="K160" s="65">
        <f>1/(C160*0.001/C163+K158*0.001/M158+P166)</f>
        <v>9.9950024987506256E-2</v>
      </c>
      <c r="L160" s="11"/>
      <c r="M160" s="11"/>
      <c r="N160" s="11"/>
      <c r="O160" s="44" t="s">
        <v>0</v>
      </c>
      <c r="P160" s="17">
        <f>Sojaerijuhtivused!$B$4</f>
        <v>2</v>
      </c>
      <c r="Q160" s="15">
        <v>10</v>
      </c>
      <c r="R160" s="42"/>
    </row>
    <row r="161" spans="1:18" ht="15" customHeight="1" thickBot="1" x14ac:dyDescent="0.3">
      <c r="A161" s="22"/>
      <c r="B161" s="123"/>
      <c r="C161" s="40">
        <v>500</v>
      </c>
      <c r="D161" s="73">
        <f>1/(C161*0.001/C163+D158*0.001/M158+P166)</f>
        <v>0.69930069930069938</v>
      </c>
      <c r="E161" s="67">
        <f>1/(C161*0.001/C163+E158*0.001/M158+P166)</f>
        <v>0.2544529262086514</v>
      </c>
      <c r="F161" s="67">
        <f>1/(C161*0.001/C163+F158*0.001/M158+P166)</f>
        <v>0.19305019305019305</v>
      </c>
      <c r="G161" s="67">
        <f>1/(C161*0.001/C163+G158*0.001/M158+P166)</f>
        <v>0.16863406408094436</v>
      </c>
      <c r="H161" s="67">
        <f>1/(C161*0.001/C163+H158*0.001/M158+P166)</f>
        <v>0.15552099533437014</v>
      </c>
      <c r="I161" s="67">
        <f>1/(C161*0.001/C163+I158*0.001/M158+P166)</f>
        <v>0.13020833333333334</v>
      </c>
      <c r="J161" s="67">
        <f>1/(C161*0.001/C163+J158*0.001/M158+P166)</f>
        <v>0.11198208286674133</v>
      </c>
      <c r="K161" s="68">
        <f>1/(C161*0.001/C163+K158*0.001/M158+P166)</f>
        <v>9.8231827111984291E-2</v>
      </c>
      <c r="L161" s="11"/>
      <c r="M161" s="11"/>
      <c r="N161" s="11"/>
      <c r="O161" s="90" t="s">
        <v>51</v>
      </c>
      <c r="P161" s="17">
        <v>99999</v>
      </c>
      <c r="Q161" s="15">
        <v>0</v>
      </c>
      <c r="R161" s="42"/>
    </row>
    <row r="162" spans="1:18" ht="55.5" x14ac:dyDescent="0.25">
      <c r="A162" s="22"/>
      <c r="B162" s="36" t="s">
        <v>58</v>
      </c>
      <c r="C162" s="57" t="s">
        <v>96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90" t="s">
        <v>52</v>
      </c>
      <c r="P162" s="17">
        <v>99999</v>
      </c>
      <c r="Q162" s="15">
        <v>0</v>
      </c>
      <c r="R162" s="42"/>
    </row>
    <row r="163" spans="1:18" ht="43.5" customHeight="1" thickBot="1" x14ac:dyDescent="0.3">
      <c r="A163" s="22"/>
      <c r="B163" s="35" t="s">
        <v>138</v>
      </c>
      <c r="C163" s="29">
        <f>Sojaerijuhtivused!$B$13</f>
        <v>0.4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90"/>
      <c r="P163" s="17"/>
      <c r="Q163" s="15"/>
      <c r="R163" s="42"/>
    </row>
    <row r="164" spans="1:18" ht="65.25" customHeight="1" x14ac:dyDescent="0.25">
      <c r="A164" s="22"/>
      <c r="B164" s="58"/>
      <c r="C164" s="59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90" t="s">
        <v>6</v>
      </c>
      <c r="P164" s="17">
        <f>Sojaerijuhtivused!$B$40</f>
        <v>0.04</v>
      </c>
      <c r="Q164" s="15"/>
      <c r="R164" s="42"/>
    </row>
    <row r="165" spans="1:18" ht="15.75" x14ac:dyDescent="0.25">
      <c r="A165" s="22"/>
      <c r="B165" s="58"/>
      <c r="C165" s="59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90"/>
      <c r="P165" s="17"/>
      <c r="Q165" s="15"/>
      <c r="R165" s="42"/>
    </row>
    <row r="166" spans="1:18" ht="47.25" x14ac:dyDescent="0.25">
      <c r="A166" s="22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48" t="s">
        <v>142</v>
      </c>
      <c r="P166" s="17">
        <f>P156+Q159*0.001/P159+Q160*0.001/P160+Q161*0.001/P161+Q162*0.001/P162+P164</f>
        <v>0.18000000000000002</v>
      </c>
      <c r="Q166" s="15"/>
      <c r="R166" s="42"/>
    </row>
    <row r="167" spans="1:18" ht="15.75" thickBot="1" x14ac:dyDescent="0.3">
      <c r="A167" s="24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91"/>
      <c r="P167" s="45"/>
      <c r="Q167" s="46"/>
      <c r="R167" s="47"/>
    </row>
    <row r="168" spans="1:18" ht="15.75" thickBo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93"/>
      <c r="P168" s="17"/>
      <c r="Q168" s="15"/>
      <c r="R168" s="11"/>
    </row>
    <row r="169" spans="1:18" ht="15.75" thickBot="1" x14ac:dyDescent="0.3">
      <c r="A169" s="20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108" t="s">
        <v>60</v>
      </c>
      <c r="P169" s="109"/>
      <c r="Q169" s="109"/>
      <c r="R169" s="110"/>
    </row>
    <row r="170" spans="1:18" ht="33.75" thickBot="1" x14ac:dyDescent="0.4">
      <c r="A170" s="22"/>
      <c r="B170" s="11"/>
      <c r="C170" s="11"/>
      <c r="D170" s="5"/>
      <c r="E170" s="5"/>
      <c r="F170" s="5"/>
      <c r="G170" s="5"/>
      <c r="H170" s="11"/>
      <c r="I170" s="11"/>
      <c r="J170" s="11"/>
      <c r="K170" s="11"/>
      <c r="L170" s="11"/>
      <c r="M170" s="11"/>
      <c r="N170" s="11"/>
      <c r="O170" s="90"/>
      <c r="P170" s="12" t="s">
        <v>134</v>
      </c>
      <c r="Q170" s="25" t="s">
        <v>46</v>
      </c>
      <c r="R170" s="42"/>
    </row>
    <row r="171" spans="1:18" ht="19.5" thickBot="1" x14ac:dyDescent="0.35">
      <c r="A171" s="22"/>
      <c r="B171" s="111" t="s">
        <v>102</v>
      </c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3"/>
      <c r="N171" s="11"/>
      <c r="O171" s="90" t="s">
        <v>5</v>
      </c>
      <c r="P171" s="17">
        <f>Sojaerijuhtivused!$B$38</f>
        <v>0.13</v>
      </c>
      <c r="Q171" s="15"/>
      <c r="R171" s="42"/>
    </row>
    <row r="172" spans="1:18" ht="48" thickBot="1" x14ac:dyDescent="0.3">
      <c r="A172" s="22"/>
      <c r="B172" s="114" t="s">
        <v>133</v>
      </c>
      <c r="C172" s="115"/>
      <c r="D172" s="118" t="s">
        <v>56</v>
      </c>
      <c r="E172" s="130"/>
      <c r="F172" s="130"/>
      <c r="G172" s="130"/>
      <c r="H172" s="130"/>
      <c r="I172" s="130"/>
      <c r="J172" s="130"/>
      <c r="K172" s="131"/>
      <c r="L172" s="27" t="s">
        <v>55</v>
      </c>
      <c r="M172" s="55" t="s">
        <v>137</v>
      </c>
      <c r="N172" s="11"/>
      <c r="O172" s="90"/>
      <c r="P172" s="17"/>
      <c r="Q172" s="15"/>
      <c r="R172" s="42"/>
    </row>
    <row r="173" spans="1:18" ht="15.75" customHeight="1" thickBot="1" x14ac:dyDescent="0.3">
      <c r="A173" s="23"/>
      <c r="B173" s="116"/>
      <c r="C173" s="117"/>
      <c r="D173" s="31">
        <v>0</v>
      </c>
      <c r="E173" s="32">
        <v>150</v>
      </c>
      <c r="F173" s="32">
        <v>180</v>
      </c>
      <c r="G173" s="32">
        <v>200</v>
      </c>
      <c r="H173" s="32">
        <v>250</v>
      </c>
      <c r="I173" s="33">
        <v>300</v>
      </c>
      <c r="J173" s="34">
        <v>350</v>
      </c>
      <c r="K173" s="34">
        <v>400</v>
      </c>
      <c r="L173" s="28" t="s">
        <v>37</v>
      </c>
      <c r="M173" s="30">
        <f>Sojaerijuhtivused!$B$17</f>
        <v>5.6000000000000001E-2</v>
      </c>
      <c r="N173" s="6"/>
      <c r="O173" s="90"/>
      <c r="P173" s="7"/>
      <c r="Q173" s="6"/>
      <c r="R173" s="26"/>
    </row>
    <row r="174" spans="1:18" x14ac:dyDescent="0.25">
      <c r="A174" s="22"/>
      <c r="B174" s="121" t="s">
        <v>59</v>
      </c>
      <c r="C174" s="38">
        <v>250</v>
      </c>
      <c r="D174" s="69">
        <f>1/(C174*0.001/C178+D173*0.001/M173+P181)</f>
        <v>0.8771929824561403</v>
      </c>
      <c r="E174" s="70">
        <f>1/(C174*0.001/C178+E173*0.001/M173+P181)</f>
        <v>0.26187803965581746</v>
      </c>
      <c r="F174" s="70">
        <f>1/(C174*0.001/C178+F173*0.001/M173+P181)</f>
        <v>0.22965879265091865</v>
      </c>
      <c r="G174" s="70">
        <f>1/(C174*0.001/C178+G173*0.001/M173+P181)</f>
        <v>0.21224984839296546</v>
      </c>
      <c r="H174" s="70">
        <f>1/(C174*0.001/C178+H173*0.001/M173+P181)</f>
        <v>0.17843487127198573</v>
      </c>
      <c r="I174" s="70">
        <f>1/(C174*0.001/C178+I173*0.001/M173+P181)</f>
        <v>0.15391380826737028</v>
      </c>
      <c r="J174" s="70">
        <f>1/(C174*0.001/C178+J173*0.001/M173+P181)</f>
        <v>0.13531799729364005</v>
      </c>
      <c r="K174" s="71">
        <f>1/(C174*0.001/C178+K173*0.001/M173+P181)</f>
        <v>0.12073128665056916</v>
      </c>
      <c r="L174" s="11"/>
      <c r="M174" s="11"/>
      <c r="N174" s="11"/>
      <c r="O174" s="44" t="s">
        <v>0</v>
      </c>
      <c r="P174" s="17">
        <f>Sojaerijuhtivused!$B$4</f>
        <v>2</v>
      </c>
      <c r="Q174" s="15">
        <v>10</v>
      </c>
      <c r="R174" s="42"/>
    </row>
    <row r="175" spans="1:18" x14ac:dyDescent="0.25">
      <c r="A175" s="22"/>
      <c r="B175" s="122"/>
      <c r="C175" s="39">
        <v>430</v>
      </c>
      <c r="D175" s="72">
        <f>1/(C175*0.001/C178+D173*0.001/M173+P181)</f>
        <v>0.62893081761006298</v>
      </c>
      <c r="E175" s="64">
        <f>1/(C175*0.001/C178+E173*0.001/M173+P181)</f>
        <v>0.23427041499330661</v>
      </c>
      <c r="F175" s="64">
        <f>1/(C175*0.001/C178+F173*0.001/M173+P181)</f>
        <v>0.20814748736247402</v>
      </c>
      <c r="G175" s="64">
        <f>1/(C175*0.001/C178+G173*0.001/M173+P181)</f>
        <v>0.19374481040686412</v>
      </c>
      <c r="H175" s="64">
        <f>1/(C175*0.001/C178+H173*0.001/M173+P181)</f>
        <v>0.16517225106182162</v>
      </c>
      <c r="I175" s="64">
        <f>1/(C175*0.001/C178+I173*0.001/M173+P181)</f>
        <v>0.14394406744807733</v>
      </c>
      <c r="J175" s="64">
        <f>1/(C175*0.001/C178+J173*0.001/M173+P181)</f>
        <v>0.12755102040816324</v>
      </c>
      <c r="K175" s="65">
        <f>1/(C175*0.001/C178+K173*0.001/M173+P181)</f>
        <v>0.11451006052674627</v>
      </c>
      <c r="L175" s="11"/>
      <c r="M175" s="11"/>
      <c r="N175" s="11"/>
      <c r="O175" s="44" t="s">
        <v>1</v>
      </c>
      <c r="P175" s="17">
        <f>Sojaerijuhtivused!$B$22</f>
        <v>0.06</v>
      </c>
      <c r="Q175" s="15">
        <v>15</v>
      </c>
      <c r="R175" s="42"/>
    </row>
    <row r="176" spans="1:18" ht="15.75" thickBot="1" x14ac:dyDescent="0.3">
      <c r="A176" s="22"/>
      <c r="B176" s="123"/>
      <c r="C176" s="40">
        <v>500</v>
      </c>
      <c r="D176" s="73">
        <f>1/(C176*0.001/C178+D173*0.001/M173+P181)</f>
        <v>0.56657223796033995</v>
      </c>
      <c r="E176" s="67">
        <f>1/(C176*0.001/C178+E173*0.001/M173+P181)</f>
        <v>0.22504420511171838</v>
      </c>
      <c r="F176" s="67">
        <f>1/(C176*0.001/C178+F173*0.001/M173+P181)</f>
        <v>0.20083201836178458</v>
      </c>
      <c r="G176" s="67">
        <f>1/(C176*0.001/C178+G173*0.001/M173+P181)</f>
        <v>0.18739124615178693</v>
      </c>
      <c r="H176" s="67">
        <f>1/(C176*0.001/C178+H173*0.001/M173+P181)</f>
        <v>0.16053204907694071</v>
      </c>
      <c r="I176" s="67">
        <f>1/(C176*0.001/C178+I173*0.001/M173+P181)</f>
        <v>0.14040718082439074</v>
      </c>
      <c r="J176" s="67">
        <f>1/(C176*0.001/C178+J173*0.001/M173+P181)</f>
        <v>0.12476606363069244</v>
      </c>
      <c r="K176" s="68">
        <f>1/(C176*0.001/C178+K173*0.001/M173+P181)</f>
        <v>0.11226044423061503</v>
      </c>
      <c r="L176" s="11"/>
      <c r="M176" s="11"/>
      <c r="N176" s="11"/>
      <c r="O176" s="90" t="s">
        <v>51</v>
      </c>
      <c r="P176" s="17">
        <v>99999</v>
      </c>
      <c r="Q176" s="15">
        <v>0</v>
      </c>
      <c r="R176" s="42"/>
    </row>
    <row r="177" spans="1:18" ht="62.25" customHeight="1" x14ac:dyDescent="0.25">
      <c r="A177" s="22"/>
      <c r="B177" s="36" t="s">
        <v>58</v>
      </c>
      <c r="C177" s="57" t="s">
        <v>96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90" t="s">
        <v>52</v>
      </c>
      <c r="P177" s="17">
        <v>99999</v>
      </c>
      <c r="Q177" s="15">
        <v>0</v>
      </c>
      <c r="R177" s="42"/>
    </row>
    <row r="178" spans="1:18" ht="32.25" thickBot="1" x14ac:dyDescent="0.3">
      <c r="A178" s="22"/>
      <c r="B178" s="35" t="s">
        <v>138</v>
      </c>
      <c r="C178" s="29">
        <f>Sojaerijuhtivused!$B$13</f>
        <v>0.4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90"/>
      <c r="P178" s="17"/>
      <c r="Q178" s="15"/>
      <c r="R178" s="42"/>
    </row>
    <row r="179" spans="1:18" ht="15.75" x14ac:dyDescent="0.25">
      <c r="A179" s="22"/>
      <c r="B179" s="58"/>
      <c r="C179" s="59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90" t="s">
        <v>6</v>
      </c>
      <c r="P179" s="17">
        <f>P171</f>
        <v>0.13</v>
      </c>
      <c r="Q179" s="15"/>
      <c r="R179" s="42"/>
    </row>
    <row r="180" spans="1:18" ht="15.75" x14ac:dyDescent="0.25">
      <c r="A180" s="22"/>
      <c r="B180" s="58"/>
      <c r="C180" s="59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90"/>
      <c r="P180" s="17"/>
      <c r="Q180" s="15"/>
      <c r="R180" s="42"/>
    </row>
    <row r="181" spans="1:18" ht="47.25" x14ac:dyDescent="0.25">
      <c r="A181" s="22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48" t="s">
        <v>142</v>
      </c>
      <c r="P181" s="17">
        <f>P171+Q174*0.001/P174+Q175*0.001/P175+Q176*0.001/P176+Q177*0.001/P177+P179</f>
        <v>0.51500000000000001</v>
      </c>
      <c r="Q181" s="15"/>
      <c r="R181" s="42"/>
    </row>
    <row r="182" spans="1:18" ht="15.75" thickBot="1" x14ac:dyDescent="0.3">
      <c r="A182" s="24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91"/>
      <c r="P182" s="45"/>
      <c r="Q182" s="46"/>
      <c r="R182" s="47"/>
    </row>
  </sheetData>
  <mergeCells count="57">
    <mergeCell ref="B171:M171"/>
    <mergeCell ref="B172:C173"/>
    <mergeCell ref="D172:K172"/>
    <mergeCell ref="B174:B176"/>
    <mergeCell ref="O139:R139"/>
    <mergeCell ref="B141:M141"/>
    <mergeCell ref="B142:C143"/>
    <mergeCell ref="D142:K142"/>
    <mergeCell ref="B144:B146"/>
    <mergeCell ref="O169:R169"/>
    <mergeCell ref="B159:B161"/>
    <mergeCell ref="B157:C158"/>
    <mergeCell ref="D157:K157"/>
    <mergeCell ref="B97:C98"/>
    <mergeCell ref="D97:K97"/>
    <mergeCell ref="B99:B101"/>
    <mergeCell ref="O124:R124"/>
    <mergeCell ref="B126:M126"/>
    <mergeCell ref="O109:R109"/>
    <mergeCell ref="B111:M111"/>
    <mergeCell ref="B112:C113"/>
    <mergeCell ref="D112:K112"/>
    <mergeCell ref="B114:B116"/>
    <mergeCell ref="B127:C128"/>
    <mergeCell ref="D127:K127"/>
    <mergeCell ref="B129:B131"/>
    <mergeCell ref="O154:R154"/>
    <mergeCell ref="B156:M156"/>
    <mergeCell ref="B96:M96"/>
    <mergeCell ref="O77:R77"/>
    <mergeCell ref="B79:M79"/>
    <mergeCell ref="B80:C81"/>
    <mergeCell ref="D80:K80"/>
    <mergeCell ref="B82:B84"/>
    <mergeCell ref="O94:R94"/>
    <mergeCell ref="B64:M64"/>
    <mergeCell ref="B65:C66"/>
    <mergeCell ref="D65:K65"/>
    <mergeCell ref="B67:B69"/>
    <mergeCell ref="O47:R47"/>
    <mergeCell ref="B49:M49"/>
    <mergeCell ref="B50:C51"/>
    <mergeCell ref="D50:K50"/>
    <mergeCell ref="B52:B54"/>
    <mergeCell ref="B35:C36"/>
    <mergeCell ref="D35:K35"/>
    <mergeCell ref="O62:R62"/>
    <mergeCell ref="O2:R2"/>
    <mergeCell ref="B4:M4"/>
    <mergeCell ref="B5:C6"/>
    <mergeCell ref="D5:K5"/>
    <mergeCell ref="B34:M34"/>
    <mergeCell ref="O17:R17"/>
    <mergeCell ref="B19:M19"/>
    <mergeCell ref="B20:C21"/>
    <mergeCell ref="D20:K20"/>
    <mergeCell ref="O32:R32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54"/>
  <sheetViews>
    <sheetView workbookViewId="0">
      <selection activeCell="O14" sqref="O14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17.5703125" style="92" customWidth="1"/>
    <col min="16" max="16" width="24.28515625" style="9" customWidth="1"/>
    <col min="17" max="17" width="13.28515625" style="13" customWidth="1"/>
  </cols>
  <sheetData>
    <row r="1" spans="1:20" s="1" customFormat="1" ht="21.75" thickBot="1" x14ac:dyDescent="0.4">
      <c r="A1" s="56"/>
      <c r="H1" s="19"/>
      <c r="I1" s="19"/>
      <c r="J1" s="19"/>
      <c r="K1" s="19"/>
      <c r="O1" s="89"/>
      <c r="P1" s="16"/>
      <c r="Q1" s="14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90"/>
      <c r="P3" s="12" t="s">
        <v>134</v>
      </c>
      <c r="Q3" s="25" t="s">
        <v>46</v>
      </c>
      <c r="R3" s="42"/>
      <c r="T3" s="3"/>
    </row>
    <row r="4" spans="1:20" ht="19.5" thickBot="1" x14ac:dyDescent="0.35">
      <c r="A4" s="22"/>
      <c r="B4" s="111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"/>
      <c r="O4" s="90" t="s">
        <v>5</v>
      </c>
      <c r="P4" s="17">
        <f>Sojaerijuhtivused!$B$38</f>
        <v>0.13</v>
      </c>
      <c r="Q4" s="15"/>
      <c r="R4" s="42"/>
    </row>
    <row r="5" spans="1:20" ht="48" thickBot="1" x14ac:dyDescent="0.3">
      <c r="A5" s="22"/>
      <c r="B5" s="114" t="s">
        <v>133</v>
      </c>
      <c r="C5" s="115"/>
      <c r="D5" s="118" t="s">
        <v>56</v>
      </c>
      <c r="E5" s="130"/>
      <c r="F5" s="130"/>
      <c r="G5" s="130"/>
      <c r="H5" s="130"/>
      <c r="I5" s="130"/>
      <c r="J5" s="130"/>
      <c r="K5" s="131"/>
      <c r="L5" s="27" t="s">
        <v>55</v>
      </c>
      <c r="M5" s="55" t="s">
        <v>137</v>
      </c>
      <c r="N5" s="11"/>
      <c r="O5" s="90"/>
      <c r="P5" s="17"/>
      <c r="Q5" s="15"/>
      <c r="R5" s="42"/>
    </row>
    <row r="6" spans="1:20" s="2" customFormat="1" ht="15.75" customHeight="1" thickBot="1" x14ac:dyDescent="0.3">
      <c r="A6" s="23"/>
      <c r="B6" s="116"/>
      <c r="C6" s="117"/>
      <c r="D6" s="31">
        <v>0</v>
      </c>
      <c r="E6" s="31">
        <v>100</v>
      </c>
      <c r="F6" s="32">
        <v>150</v>
      </c>
      <c r="G6" s="32">
        <v>180</v>
      </c>
      <c r="H6" s="32">
        <v>200</v>
      </c>
      <c r="I6" s="32">
        <v>250</v>
      </c>
      <c r="J6" s="33">
        <v>300</v>
      </c>
      <c r="K6" s="34">
        <v>350</v>
      </c>
      <c r="L6" s="28" t="s">
        <v>2</v>
      </c>
      <c r="M6" s="30">
        <f>Sojaerijuhtivused!$B$15</f>
        <v>0.05</v>
      </c>
      <c r="N6" s="6"/>
      <c r="O6" s="90"/>
      <c r="P6" s="7"/>
      <c r="Q6" s="6"/>
      <c r="R6" s="26"/>
    </row>
    <row r="7" spans="1:20" ht="15" customHeight="1" x14ac:dyDescent="0.25">
      <c r="A7" s="22"/>
      <c r="B7" s="121" t="s">
        <v>59</v>
      </c>
      <c r="C7" s="38">
        <v>200</v>
      </c>
      <c r="D7" s="69">
        <f>1/(C7*0.001/C11+D6*0.001/M6+P14)</f>
        <v>0.54151624548736466</v>
      </c>
      <c r="E7" s="70">
        <f>1/(C7*0.001/C11+E6*0.001/M6+P14)</f>
        <v>0.25996533795493931</v>
      </c>
      <c r="F7" s="70">
        <f>1/(C7*0.001/C11+F6*0.001/M6+P14)</f>
        <v>0.20632737276478683</v>
      </c>
      <c r="G7" s="70">
        <f>1/(C7*0.001/C11+G6*0.001/M6+P14)</f>
        <v>0.18359853121175032</v>
      </c>
      <c r="H7" s="70">
        <f>1/(C7*0.001/C11+H6*0.001/M6+P14)</f>
        <v>0.17103762827822122</v>
      </c>
      <c r="I7" s="70">
        <f>1/(C7*0.001/C11+I6*0.001/M6+P14)</f>
        <v>0.14605647517039921</v>
      </c>
      <c r="J7" s="70">
        <f>1/(C7*0.001/C11+J6*0.001/M6+P14)</f>
        <v>0.12744265080713679</v>
      </c>
      <c r="K7" s="71">
        <f>1/(C7*0.001/C11+K6*0.001/M6+P14)</f>
        <v>0.11303692539562925</v>
      </c>
      <c r="L7" s="11"/>
      <c r="M7" s="11"/>
      <c r="N7" s="11"/>
      <c r="O7" s="44" t="s">
        <v>0</v>
      </c>
      <c r="P7" s="17">
        <f>Sojaerijuhtivused!$B$4</f>
        <v>2</v>
      </c>
      <c r="Q7" s="15">
        <v>10</v>
      </c>
      <c r="R7" s="42"/>
    </row>
    <row r="8" spans="1:20" ht="15" customHeight="1" x14ac:dyDescent="0.25">
      <c r="A8" s="22"/>
      <c r="B8" s="122"/>
      <c r="C8" s="39">
        <v>250</v>
      </c>
      <c r="D8" s="72">
        <f>1/(C8*0.001/C11+D6*0.001/M6+P14)</f>
        <v>0.44182621502209124</v>
      </c>
      <c r="E8" s="64">
        <f>1/(C8*0.001/C11+E6*0.001/M6+P14)</f>
        <v>0.23455824863174354</v>
      </c>
      <c r="F8" s="64">
        <f>1/(C8*0.001/C11+F6*0.001/M6+P14)</f>
        <v>0.18999366687777075</v>
      </c>
      <c r="G8" s="64">
        <f>1/(C8*0.001/C11+G6*0.001/M6+P14)</f>
        <v>0.17055144968732233</v>
      </c>
      <c r="H8" s="64">
        <f>1/(C8*0.001/C11+H6*0.001/M6+P14)</f>
        <v>0.15965939329430548</v>
      </c>
      <c r="I8" s="64">
        <f>1/(C8*0.001/C11+I6*0.001/M6+P14)</f>
        <v>0.13767783386874713</v>
      </c>
      <c r="J8" s="64">
        <f>1/(C8*0.001/C11+J6*0.001/M6+P14)</f>
        <v>0.12101653892698672</v>
      </c>
      <c r="K8" s="65">
        <f>1/(C8*0.001/C11+K6*0.001/M6+P14)</f>
        <v>0.10795250089960418</v>
      </c>
      <c r="L8" s="11"/>
      <c r="M8" s="11"/>
      <c r="N8" s="11"/>
      <c r="O8" s="44" t="s">
        <v>0</v>
      </c>
      <c r="P8" s="17">
        <f>Sojaerijuhtivused!$B$4</f>
        <v>2</v>
      </c>
      <c r="Q8" s="15">
        <v>10</v>
      </c>
      <c r="R8" s="42"/>
    </row>
    <row r="9" spans="1:20" ht="15" customHeight="1" thickBot="1" x14ac:dyDescent="0.3">
      <c r="A9" s="22"/>
      <c r="B9" s="123"/>
      <c r="C9" s="40">
        <v>380</v>
      </c>
      <c r="D9" s="73">
        <f>1/(C9*0.001/C11+D6*0.001/M6+P14)</f>
        <v>0.29880478087649398</v>
      </c>
      <c r="E9" s="67">
        <f>1/(C9*0.001/C11+E6*0.001/M6+P14)</f>
        <v>0.18703241895261846</v>
      </c>
      <c r="F9" s="67">
        <f>1/(C9*0.001/C11+F6*0.001/M6+P14)</f>
        <v>0.15756302521008406</v>
      </c>
      <c r="G9" s="67">
        <f>1/(C9*0.001/C11+G6*0.001/M6+P14)</f>
        <v>0.14395393474088292</v>
      </c>
      <c r="H9" s="67">
        <f>1/(C9*0.001/C11+H6*0.001/M6+P14)</f>
        <v>0.13611615245009073</v>
      </c>
      <c r="I9" s="67">
        <f>1/(C9*0.001/C11+I6*0.001/M6+P14)</f>
        <v>0.11980830670926516</v>
      </c>
      <c r="J9" s="67">
        <f>1/(C9*0.001/C11+J6*0.001/M6+P14)</f>
        <v>0.10699001426533525</v>
      </c>
      <c r="K9" s="68">
        <f>1/(C9*0.001/C11+K6*0.001/M6+P14)</f>
        <v>9.6649484536082464E-2</v>
      </c>
      <c r="L9" s="11"/>
      <c r="M9" s="11"/>
      <c r="N9" s="11"/>
      <c r="O9" s="90" t="s">
        <v>51</v>
      </c>
      <c r="P9" s="17">
        <v>99999</v>
      </c>
      <c r="Q9" s="15">
        <v>0</v>
      </c>
      <c r="R9" s="42"/>
    </row>
    <row r="10" spans="1:20" ht="48" x14ac:dyDescent="0.25">
      <c r="A10" s="22"/>
      <c r="B10" s="36" t="s">
        <v>58</v>
      </c>
      <c r="C10" s="57" t="s">
        <v>20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0" t="s">
        <v>52</v>
      </c>
      <c r="P10" s="17">
        <v>99999</v>
      </c>
      <c r="Q10" s="15">
        <v>0</v>
      </c>
      <c r="R10" s="42"/>
    </row>
    <row r="11" spans="1:20" ht="43.5" customHeight="1" thickBot="1" x14ac:dyDescent="0.3">
      <c r="A11" s="22"/>
      <c r="B11" s="35" t="s">
        <v>138</v>
      </c>
      <c r="C11" s="29">
        <f>Sojaerijuhtivused!$B$14</f>
        <v>0.12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0"/>
      <c r="P11" s="17"/>
      <c r="Q11" s="15"/>
      <c r="R11" s="42"/>
    </row>
    <row r="12" spans="1:20" ht="65.25" customHeight="1" x14ac:dyDescent="0.25">
      <c r="A12" s="22"/>
      <c r="B12" s="58"/>
      <c r="C12" s="5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0" t="s">
        <v>6</v>
      </c>
      <c r="P12" s="17">
        <f>Sojaerijuhtivused!$B$40</f>
        <v>0.04</v>
      </c>
      <c r="Q12" s="15"/>
      <c r="R12" s="42"/>
    </row>
    <row r="13" spans="1:20" ht="15.75" x14ac:dyDescent="0.25">
      <c r="A13" s="22"/>
      <c r="B13" s="58"/>
      <c r="C13" s="5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0"/>
      <c r="P13" s="17"/>
      <c r="Q13" s="15"/>
      <c r="R13" s="42"/>
    </row>
    <row r="14" spans="1:20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48" t="s">
        <v>142</v>
      </c>
      <c r="P14" s="17">
        <f>P4+Q7*0.001/P7+Q8*0.001/P8+Q9*0.001/P9+Q10*0.001/P10+P12</f>
        <v>0.18000000000000002</v>
      </c>
      <c r="Q14" s="15"/>
      <c r="R14" s="42"/>
    </row>
    <row r="15" spans="1:20" ht="15.75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1"/>
      <c r="P15" s="45"/>
      <c r="Q15" s="46"/>
      <c r="R15" s="47"/>
    </row>
    <row r="16" spans="1:20" ht="15.75" thickBo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3"/>
      <c r="P16" s="17"/>
      <c r="Q16" s="15"/>
      <c r="R16" s="11"/>
    </row>
    <row r="17" spans="1:20" ht="15.75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08" t="s">
        <v>60</v>
      </c>
      <c r="P17" s="109"/>
      <c r="Q17" s="109"/>
      <c r="R17" s="110"/>
    </row>
    <row r="18" spans="1:20" ht="33.75" thickBot="1" x14ac:dyDescent="0.4">
      <c r="A18" s="22"/>
      <c r="B18" s="11"/>
      <c r="C18" s="11"/>
      <c r="D18" s="5"/>
      <c r="E18" s="5"/>
      <c r="F18" s="5"/>
      <c r="G18" s="5"/>
      <c r="H18" s="11"/>
      <c r="I18" s="11"/>
      <c r="J18" s="11"/>
      <c r="K18" s="11"/>
      <c r="L18" s="11"/>
      <c r="M18" s="11"/>
      <c r="N18" s="11"/>
      <c r="O18" s="90"/>
      <c r="P18" s="12" t="s">
        <v>134</v>
      </c>
      <c r="Q18" s="25" t="s">
        <v>46</v>
      </c>
      <c r="R18" s="42"/>
      <c r="T18" s="3"/>
    </row>
    <row r="19" spans="1:20" ht="19.5" thickBot="1" x14ac:dyDescent="0.35">
      <c r="A19" s="22"/>
      <c r="B19" s="111" t="s">
        <v>21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11"/>
      <c r="O19" s="90" t="s">
        <v>5</v>
      </c>
      <c r="P19" s="17">
        <f>Sojaerijuhtivused!$B$38</f>
        <v>0.13</v>
      </c>
      <c r="Q19" s="15"/>
      <c r="R19" s="42"/>
    </row>
    <row r="20" spans="1:20" ht="48" thickBot="1" x14ac:dyDescent="0.3">
      <c r="A20" s="22"/>
      <c r="B20" s="114" t="s">
        <v>133</v>
      </c>
      <c r="C20" s="115"/>
      <c r="D20" s="118" t="s">
        <v>56</v>
      </c>
      <c r="E20" s="130"/>
      <c r="F20" s="130"/>
      <c r="G20" s="130"/>
      <c r="H20" s="130"/>
      <c r="I20" s="130"/>
      <c r="J20" s="130"/>
      <c r="K20" s="131"/>
      <c r="L20" s="27" t="s">
        <v>55</v>
      </c>
      <c r="M20" s="55" t="s">
        <v>137</v>
      </c>
      <c r="N20" s="11"/>
      <c r="O20" s="90"/>
      <c r="P20" s="17"/>
      <c r="Q20" s="15"/>
      <c r="R20" s="42"/>
    </row>
    <row r="21" spans="1:20" s="2" customFormat="1" ht="15.75" customHeight="1" thickBot="1" x14ac:dyDescent="0.3">
      <c r="A21" s="23"/>
      <c r="B21" s="116"/>
      <c r="C21" s="117"/>
      <c r="D21" s="31">
        <v>0</v>
      </c>
      <c r="E21" s="31">
        <v>100</v>
      </c>
      <c r="F21" s="32">
        <v>150</v>
      </c>
      <c r="G21" s="32">
        <v>180</v>
      </c>
      <c r="H21" s="32">
        <v>200</v>
      </c>
      <c r="I21" s="32">
        <v>250</v>
      </c>
      <c r="J21" s="33">
        <v>300</v>
      </c>
      <c r="K21" s="34">
        <v>350</v>
      </c>
      <c r="L21" s="28" t="s">
        <v>3</v>
      </c>
      <c r="M21" s="30">
        <f>Sojaerijuhtivused!$B$16</f>
        <v>0.04</v>
      </c>
      <c r="N21" s="6"/>
      <c r="O21" s="90"/>
      <c r="P21" s="7"/>
      <c r="Q21" s="6"/>
      <c r="R21" s="26"/>
    </row>
    <row r="22" spans="1:20" ht="15" customHeight="1" x14ac:dyDescent="0.25">
      <c r="A22" s="22"/>
      <c r="B22" s="121" t="s">
        <v>59</v>
      </c>
      <c r="C22" s="38">
        <v>200</v>
      </c>
      <c r="D22" s="69">
        <f>1/(C22*0.001/C26+D21*0.001/M21+P29)</f>
        <v>0.54151624548736466</v>
      </c>
      <c r="E22" s="70">
        <f>1/(C22*0.001/C26+E21*0.001/M21+P29)</f>
        <v>0.23006134969325154</v>
      </c>
      <c r="F22" s="70">
        <f>1/(C22*0.001/C26+F21*0.001/M21+P29)</f>
        <v>0.17867778439547349</v>
      </c>
      <c r="G22" s="70">
        <f>1/(C22*0.001/C26+G21*0.001/M21+P29)</f>
        <v>0.15756302521008403</v>
      </c>
      <c r="H22" s="70">
        <f>1/(C22*0.001/C26+H21*0.001/M21+P29)</f>
        <v>0.14605647517039921</v>
      </c>
      <c r="I22" s="70">
        <f>1/(C22*0.001/C26+I21*0.001/M21+P29)</f>
        <v>0.12350761630300534</v>
      </c>
      <c r="J22" s="70">
        <f>1/(C22*0.001/C26+J21*0.001/M21+P29)</f>
        <v>0.10699001426533525</v>
      </c>
      <c r="K22" s="71">
        <f>1/(C22*0.001/C26+K21*0.001/M21+P29)</f>
        <v>9.436929852154767E-2</v>
      </c>
      <c r="L22" s="11"/>
      <c r="M22" s="11"/>
      <c r="N22" s="11"/>
      <c r="O22" s="44" t="s">
        <v>0</v>
      </c>
      <c r="P22" s="17">
        <f>Sojaerijuhtivused!$B$4</f>
        <v>2</v>
      </c>
      <c r="Q22" s="15">
        <v>10</v>
      </c>
      <c r="R22" s="42"/>
    </row>
    <row r="23" spans="1:20" ht="15" customHeight="1" x14ac:dyDescent="0.25">
      <c r="A23" s="22"/>
      <c r="B23" s="122"/>
      <c r="C23" s="39">
        <v>250</v>
      </c>
      <c r="D23" s="72">
        <f>1/(C23*0.001/C26+D21*0.001/M21+P29)</f>
        <v>0.44182621502209124</v>
      </c>
      <c r="E23" s="64">
        <f>1/(C23*0.001/C26+E21*0.001/M21+P29)</f>
        <v>0.2099370188943317</v>
      </c>
      <c r="F23" s="64">
        <f>1/(C23*0.001/C26+F21*0.001/M21+P29)</f>
        <v>0.16629711751662971</v>
      </c>
      <c r="G23" s="64">
        <f>1/(C23*0.001/C26+G21*0.001/M21+P29)</f>
        <v>0.14785608674223755</v>
      </c>
      <c r="H23" s="64">
        <f>1/(C23*0.001/C26+H21*0.001/M21+P29)</f>
        <v>0.13767783386874713</v>
      </c>
      <c r="I23" s="64">
        <f>1/(C23*0.001/C26+I21*0.001/M21+P29)</f>
        <v>0.11746280344557557</v>
      </c>
      <c r="J23" s="64">
        <f>1/(C23*0.001/C26+J21*0.001/M21+P29)</f>
        <v>0.10242403550699897</v>
      </c>
      <c r="K23" s="65">
        <f>1/(C23*0.001/C26+K21*0.001/M21+P29)</f>
        <v>9.0799031476997583E-2</v>
      </c>
      <c r="L23" s="11"/>
      <c r="M23" s="11"/>
      <c r="N23" s="11"/>
      <c r="O23" s="44" t="s">
        <v>0</v>
      </c>
      <c r="P23" s="17">
        <f>Sojaerijuhtivused!$B$4</f>
        <v>2</v>
      </c>
      <c r="Q23" s="15">
        <v>10</v>
      </c>
      <c r="R23" s="42"/>
    </row>
    <row r="24" spans="1:20" ht="15" customHeight="1" thickBot="1" x14ac:dyDescent="0.3">
      <c r="A24" s="22"/>
      <c r="B24" s="123"/>
      <c r="C24" s="40">
        <v>380</v>
      </c>
      <c r="D24" s="73">
        <f>1/(C24*0.001/C26+D21*0.001/M21+P29)</f>
        <v>0.29880478087649398</v>
      </c>
      <c r="E24" s="67">
        <f>1/(C24*0.001/C26+E21*0.001/M21+P29)</f>
        <v>0.17103762827822122</v>
      </c>
      <c r="F24" s="67">
        <f>1/(C24*0.001/C26+F21*0.001/M21+P29)</f>
        <v>0.14091122592766558</v>
      </c>
      <c r="G24" s="67">
        <f>1/(C24*0.001/C26+G21*0.001/M21+P29)</f>
        <v>0.12744265080713679</v>
      </c>
      <c r="H24" s="67">
        <f>1/(C24*0.001/C26+H21*0.001/M21+P29)</f>
        <v>0.11980830670926516</v>
      </c>
      <c r="I24" s="67">
        <f>1/(C24*0.001/C26+I21*0.001/M21+P29)</f>
        <v>0.10420284821118443</v>
      </c>
      <c r="J24" s="67">
        <f>1/(C24*0.001/C26+J21*0.001/M21+P29)</f>
        <v>9.2194222495390277E-2</v>
      </c>
      <c r="K24" s="68">
        <f>1/(C24*0.001/C26+K21*0.001/M21+P29)</f>
        <v>8.2667401488013215E-2</v>
      </c>
      <c r="L24" s="11"/>
      <c r="M24" s="11"/>
      <c r="N24" s="11"/>
      <c r="O24" s="90" t="s">
        <v>51</v>
      </c>
      <c r="P24" s="17">
        <v>99999</v>
      </c>
      <c r="Q24" s="15">
        <v>0</v>
      </c>
      <c r="R24" s="42"/>
    </row>
    <row r="25" spans="1:20" ht="48" x14ac:dyDescent="0.25">
      <c r="A25" s="22"/>
      <c r="B25" s="36" t="s">
        <v>58</v>
      </c>
      <c r="C25" s="57" t="s">
        <v>20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0" t="s">
        <v>52</v>
      </c>
      <c r="P25" s="17">
        <v>99999</v>
      </c>
      <c r="Q25" s="15">
        <v>0</v>
      </c>
      <c r="R25" s="42"/>
    </row>
    <row r="26" spans="1:20" ht="43.5" customHeight="1" thickBot="1" x14ac:dyDescent="0.3">
      <c r="A26" s="22"/>
      <c r="B26" s="35" t="s">
        <v>138</v>
      </c>
      <c r="C26" s="29">
        <f>Sojaerijuhtivused!$B$14</f>
        <v>0.12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0"/>
      <c r="P26" s="17"/>
      <c r="Q26" s="15"/>
      <c r="R26" s="42"/>
    </row>
    <row r="27" spans="1:20" ht="65.25" customHeight="1" x14ac:dyDescent="0.25">
      <c r="A27" s="22"/>
      <c r="B27" s="58"/>
      <c r="C27" s="5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0" t="s">
        <v>6</v>
      </c>
      <c r="P27" s="17">
        <f>Sojaerijuhtivused!$B$40</f>
        <v>0.04</v>
      </c>
      <c r="Q27" s="15"/>
      <c r="R27" s="42"/>
    </row>
    <row r="28" spans="1:20" ht="15.75" x14ac:dyDescent="0.25">
      <c r="A28" s="22"/>
      <c r="B28" s="58"/>
      <c r="C28" s="5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90"/>
      <c r="P28" s="17"/>
      <c r="Q28" s="15"/>
      <c r="R28" s="42"/>
    </row>
    <row r="29" spans="1:20" ht="47.25" x14ac:dyDescent="0.25">
      <c r="A29" s="2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8" t="s">
        <v>142</v>
      </c>
      <c r="P29" s="17">
        <f>P19+Q22*0.001/P22+Q23*0.001/P23+Q24*0.001/P24+Q25*0.001/P25+P27</f>
        <v>0.18000000000000002</v>
      </c>
      <c r="Q29" s="15"/>
      <c r="R29" s="42"/>
    </row>
    <row r="30" spans="1:20" ht="15.75" thickBot="1" x14ac:dyDescent="0.3">
      <c r="A30" s="24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91"/>
      <c r="P30" s="45"/>
      <c r="Q30" s="46"/>
      <c r="R30" s="47"/>
    </row>
    <row r="31" spans="1:20" ht="15.75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3"/>
      <c r="P31" s="17"/>
      <c r="Q31" s="15"/>
      <c r="R31" s="11"/>
    </row>
    <row r="32" spans="1:20" ht="15.75" thickBot="1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08" t="s">
        <v>60</v>
      </c>
      <c r="P32" s="109"/>
      <c r="Q32" s="109"/>
      <c r="R32" s="110"/>
    </row>
    <row r="33" spans="1:20" ht="33.75" thickBot="1" x14ac:dyDescent="0.4">
      <c r="A33" s="22"/>
      <c r="B33" s="11"/>
      <c r="C33" s="11"/>
      <c r="D33" s="5"/>
      <c r="E33" s="5"/>
      <c r="F33" s="5"/>
      <c r="G33" s="5"/>
      <c r="H33" s="11"/>
      <c r="I33" s="11"/>
      <c r="J33" s="11"/>
      <c r="K33" s="11"/>
      <c r="L33" s="11"/>
      <c r="M33" s="11"/>
      <c r="N33" s="11"/>
      <c r="O33" s="90"/>
      <c r="P33" s="12" t="s">
        <v>134</v>
      </c>
      <c r="Q33" s="25" t="s">
        <v>46</v>
      </c>
      <c r="R33" s="42"/>
      <c r="T33" s="3"/>
    </row>
    <row r="34" spans="1:20" ht="19.5" thickBot="1" x14ac:dyDescent="0.35">
      <c r="A34" s="22"/>
      <c r="B34" s="111" t="s">
        <v>42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3"/>
      <c r="N34" s="11"/>
      <c r="O34" s="90" t="s">
        <v>5</v>
      </c>
      <c r="P34" s="17">
        <f>Sojaerijuhtivused!$B$38</f>
        <v>0.13</v>
      </c>
      <c r="Q34" s="15"/>
      <c r="R34" s="42"/>
    </row>
    <row r="35" spans="1:20" ht="48" thickBot="1" x14ac:dyDescent="0.3">
      <c r="A35" s="22"/>
      <c r="B35" s="114" t="s">
        <v>133</v>
      </c>
      <c r="C35" s="115"/>
      <c r="D35" s="118" t="s">
        <v>56</v>
      </c>
      <c r="E35" s="130"/>
      <c r="F35" s="130"/>
      <c r="G35" s="130"/>
      <c r="H35" s="130"/>
      <c r="I35" s="130"/>
      <c r="J35" s="130"/>
      <c r="K35" s="131"/>
      <c r="L35" s="27" t="s">
        <v>55</v>
      </c>
      <c r="M35" s="55" t="s">
        <v>137</v>
      </c>
      <c r="N35" s="11"/>
      <c r="O35" s="90"/>
      <c r="P35" s="17"/>
      <c r="Q35" s="15"/>
      <c r="R35" s="42"/>
    </row>
    <row r="36" spans="1:20" s="2" customFormat="1" ht="15.75" customHeight="1" thickBot="1" x14ac:dyDescent="0.3">
      <c r="A36" s="23"/>
      <c r="B36" s="116"/>
      <c r="C36" s="117"/>
      <c r="D36" s="31">
        <v>0</v>
      </c>
      <c r="E36" s="31">
        <v>100</v>
      </c>
      <c r="F36" s="32">
        <v>150</v>
      </c>
      <c r="G36" s="32">
        <v>180</v>
      </c>
      <c r="H36" s="32">
        <v>200</v>
      </c>
      <c r="I36" s="32">
        <v>250</v>
      </c>
      <c r="J36" s="33">
        <v>300</v>
      </c>
      <c r="K36" s="34">
        <v>350</v>
      </c>
      <c r="L36" s="28" t="s">
        <v>37</v>
      </c>
      <c r="M36" s="30">
        <f>Sojaerijuhtivused!$B$17</f>
        <v>5.6000000000000001E-2</v>
      </c>
      <c r="N36" s="6"/>
      <c r="O36" s="90"/>
      <c r="P36" s="7"/>
      <c r="Q36" s="6"/>
      <c r="R36" s="26"/>
    </row>
    <row r="37" spans="1:20" ht="15" customHeight="1" x14ac:dyDescent="0.25">
      <c r="A37" s="22"/>
      <c r="B37" s="121" t="s">
        <v>59</v>
      </c>
      <c r="C37" s="38">
        <v>200</v>
      </c>
      <c r="D37" s="69">
        <f>1/(C37*0.001/C41+D36*0.001/M36+P44)</f>
        <v>0.45836516424751722</v>
      </c>
      <c r="E37" s="70">
        <f>1/(C37*0.001/C41+E36*0.001/M36+P44)</f>
        <v>0.25205545219948389</v>
      </c>
      <c r="F37" s="70">
        <f>1/(C37*0.001/C41+F36*0.001/M36+P44)</f>
        <v>0.20575123695684125</v>
      </c>
      <c r="G37" s="70">
        <f>1/(C37*0.001/C41+G36*0.001/M36+P44)</f>
        <v>0.18532409654502938</v>
      </c>
      <c r="H37" s="70">
        <f>1/(C37*0.001/C41+H36*0.001/M36+P44)</f>
        <v>0.17381947605843645</v>
      </c>
      <c r="I37" s="70">
        <f>1/(C37*0.001/C41+I36*0.001/M36+P44)</f>
        <v>0.15046752409271666</v>
      </c>
      <c r="J37" s="70">
        <f>1/(C37*0.001/C41+J36*0.001/M36+P44)</f>
        <v>0.13264693806651298</v>
      </c>
      <c r="K37" s="71">
        <f>1/(C37*0.001/C41+K36*0.001/M36+P44)</f>
        <v>0.11860051393556036</v>
      </c>
      <c r="L37" s="11"/>
      <c r="M37" s="11"/>
      <c r="N37" s="11"/>
      <c r="O37" s="44" t="s">
        <v>0</v>
      </c>
      <c r="P37" s="17">
        <f>Sojaerijuhtivused!$B$4</f>
        <v>2</v>
      </c>
      <c r="Q37" s="15">
        <v>10</v>
      </c>
      <c r="R37" s="42"/>
    </row>
    <row r="38" spans="1:20" ht="15" customHeight="1" x14ac:dyDescent="0.25">
      <c r="A38" s="22"/>
      <c r="B38" s="122"/>
      <c r="C38" s="39">
        <v>250</v>
      </c>
      <c r="D38" s="72">
        <f>1/(C38*0.001/C41+D36*0.001/M36+P44)</f>
        <v>0.38486209108402819</v>
      </c>
      <c r="E38" s="64">
        <f>1/(C38*0.001/C41+E36*0.001/M36+P44)</f>
        <v>0.22809971215988703</v>
      </c>
      <c r="F38" s="64">
        <f>1/(C38*0.001/C41+F36*0.001/M36+P44)</f>
        <v>0.18950503090736814</v>
      </c>
      <c r="G38" s="64">
        <f>1/(C38*0.001/C41+G36*0.001/M36+P44)</f>
        <v>0.17203948715848116</v>
      </c>
      <c r="H38" s="64">
        <f>1/(C38*0.001/C41+H36*0.001/M36+P44)</f>
        <v>0.16208080886041756</v>
      </c>
      <c r="I38" s="64">
        <f>1/(C38*0.001/C41+I36*0.001/M36+P44)</f>
        <v>0.14159053366146379</v>
      </c>
      <c r="J38" s="64">
        <f>1/(C38*0.001/C41+J36*0.001/M36+P44)</f>
        <v>0.12569957800855955</v>
      </c>
      <c r="K38" s="65">
        <f>1/(C38*0.001/C41+K36*0.001/M36+P44)</f>
        <v>0.11301563382934637</v>
      </c>
      <c r="L38" s="11"/>
      <c r="M38" s="11"/>
      <c r="N38" s="11"/>
      <c r="O38" s="44" t="s">
        <v>1</v>
      </c>
      <c r="P38" s="17">
        <f>Sojaerijuhtivused!$B$22</f>
        <v>0.06</v>
      </c>
      <c r="Q38" s="15">
        <v>15</v>
      </c>
      <c r="R38" s="42"/>
    </row>
    <row r="39" spans="1:20" ht="15" customHeight="1" thickBot="1" x14ac:dyDescent="0.3">
      <c r="A39" s="22"/>
      <c r="B39" s="123"/>
      <c r="C39" s="40">
        <v>380</v>
      </c>
      <c r="D39" s="73">
        <f>1/(C39*0.001/C41+D36*0.001/M36+P44)</f>
        <v>0.27161611588954276</v>
      </c>
      <c r="E39" s="67">
        <f>1/(C39*0.001/C41+E36*0.001/M36+P44)</f>
        <v>0.18290293080172451</v>
      </c>
      <c r="F39" s="67">
        <f>1/(C39*0.001/C41+F36*0.001/M36+P44)</f>
        <v>0.15722681840302477</v>
      </c>
      <c r="G39" s="67">
        <f>1/(C39*0.001/C41+G36*0.001/M36+P44)</f>
        <v>0.14501260228567484</v>
      </c>
      <c r="H39" s="67">
        <f>1/(C39*0.001/C41+H36*0.001/M36+P44)</f>
        <v>0.13787217279978989</v>
      </c>
      <c r="I39" s="67">
        <f>1/(C39*0.001/C41+I36*0.001/M36+P44)</f>
        <v>0.12276035425130796</v>
      </c>
      <c r="J39" s="67">
        <f>1/(C39*0.001/C41+J36*0.001/M36+P44)</f>
        <v>0.11063403840581619</v>
      </c>
      <c r="K39" s="68">
        <f>1/(C39*0.001/C41+K36*0.001/M36+P44)</f>
        <v>0.10068803490518542</v>
      </c>
      <c r="L39" s="11"/>
      <c r="M39" s="11"/>
      <c r="N39" s="11"/>
      <c r="O39" s="90" t="s">
        <v>51</v>
      </c>
      <c r="P39" s="17">
        <v>99999</v>
      </c>
      <c r="Q39" s="15">
        <v>0</v>
      </c>
      <c r="R39" s="42"/>
    </row>
    <row r="40" spans="1:20" ht="48" x14ac:dyDescent="0.25">
      <c r="A40" s="22"/>
      <c r="B40" s="36" t="s">
        <v>58</v>
      </c>
      <c r="C40" s="57" t="s">
        <v>20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90" t="s">
        <v>52</v>
      </c>
      <c r="P40" s="17">
        <v>99999</v>
      </c>
      <c r="Q40" s="15">
        <v>0</v>
      </c>
      <c r="R40" s="42"/>
    </row>
    <row r="41" spans="1:20" ht="43.5" customHeight="1" thickBot="1" x14ac:dyDescent="0.3">
      <c r="A41" s="22"/>
      <c r="B41" s="35" t="s">
        <v>138</v>
      </c>
      <c r="C41" s="29">
        <f>Sojaerijuhtivused!$B$14</f>
        <v>0.12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90"/>
      <c r="P41" s="17"/>
      <c r="Q41" s="15"/>
      <c r="R41" s="42"/>
    </row>
    <row r="42" spans="1:20" ht="65.25" customHeight="1" x14ac:dyDescent="0.25">
      <c r="A42" s="22"/>
      <c r="B42" s="58"/>
      <c r="C42" s="5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90" t="s">
        <v>6</v>
      </c>
      <c r="P42" s="17">
        <f>P34</f>
        <v>0.13</v>
      </c>
      <c r="Q42" s="15"/>
      <c r="R42" s="42"/>
    </row>
    <row r="43" spans="1:20" ht="15.75" x14ac:dyDescent="0.25">
      <c r="A43" s="22"/>
      <c r="B43" s="58"/>
      <c r="C43" s="5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0"/>
      <c r="P43" s="17"/>
      <c r="Q43" s="15"/>
      <c r="R43" s="42"/>
    </row>
    <row r="44" spans="1:20" ht="47.25" x14ac:dyDescent="0.25">
      <c r="A44" s="2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8" t="s">
        <v>142</v>
      </c>
      <c r="P44" s="17">
        <f>P34+Q37*0.001/P37+Q38*0.001/P38+Q39*0.001/P39+Q40*0.001/P40+P42</f>
        <v>0.51500000000000001</v>
      </c>
      <c r="Q44" s="15"/>
      <c r="R44" s="42"/>
    </row>
    <row r="45" spans="1:20" ht="15.75" thickBot="1" x14ac:dyDescent="0.3">
      <c r="A45" s="2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91"/>
      <c r="P45" s="45"/>
      <c r="Q45" s="46"/>
      <c r="R45" s="47"/>
    </row>
    <row r="46" spans="1:20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93"/>
      <c r="P46" s="17"/>
      <c r="Q46" s="15"/>
      <c r="R46" s="11"/>
    </row>
    <row r="47" spans="1:20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93"/>
      <c r="P47" s="17"/>
      <c r="Q47" s="15"/>
      <c r="R47" s="11"/>
    </row>
    <row r="48" spans="1:20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93"/>
      <c r="P48" s="17"/>
      <c r="Q48" s="15"/>
      <c r="R48" s="11"/>
    </row>
    <row r="49" spans="1:18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93"/>
      <c r="P49" s="17"/>
      <c r="Q49" s="15"/>
      <c r="R49" s="11"/>
    </row>
    <row r="50" spans="1:18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93"/>
      <c r="P50" s="17"/>
      <c r="Q50" s="15"/>
      <c r="R50" s="11"/>
    </row>
    <row r="51" spans="1:18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93"/>
      <c r="P51" s="17"/>
      <c r="Q51" s="15"/>
      <c r="R51" s="11"/>
    </row>
    <row r="52" spans="1:18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93"/>
      <c r="P52" s="17"/>
      <c r="Q52" s="15"/>
      <c r="R52" s="11"/>
    </row>
    <row r="53" spans="1:18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93"/>
      <c r="P53" s="17"/>
      <c r="Q53" s="15"/>
      <c r="R53" s="11"/>
    </row>
    <row r="54" spans="1:18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93"/>
      <c r="P54" s="17"/>
      <c r="Q54" s="15"/>
      <c r="R54" s="11"/>
    </row>
  </sheetData>
  <mergeCells count="15">
    <mergeCell ref="B35:C36"/>
    <mergeCell ref="D35:K35"/>
    <mergeCell ref="B37:B39"/>
    <mergeCell ref="B19:M19"/>
    <mergeCell ref="B20:C21"/>
    <mergeCell ref="D20:K20"/>
    <mergeCell ref="B22:B24"/>
    <mergeCell ref="O32:R32"/>
    <mergeCell ref="B34:M34"/>
    <mergeCell ref="O2:R2"/>
    <mergeCell ref="B4:M4"/>
    <mergeCell ref="B5:C6"/>
    <mergeCell ref="D5:K5"/>
    <mergeCell ref="B7:B9"/>
    <mergeCell ref="O17:R17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5"/>
  <sheetViews>
    <sheetView zoomScale="85" zoomScaleNormal="85" workbookViewId="0">
      <selection activeCell="N14" sqref="N14"/>
    </sheetView>
  </sheetViews>
  <sheetFormatPr defaultRowHeight="15" x14ac:dyDescent="0.25"/>
  <cols>
    <col min="1" max="1" width="7.42578125" bestFit="1" customWidth="1"/>
    <col min="2" max="2" width="24.28515625" customWidth="1"/>
    <col min="3" max="3" width="24.140625" bestFit="1" customWidth="1"/>
    <col min="4" max="4" width="7.140625" customWidth="1"/>
    <col min="5" max="5" width="10.5703125" bestFit="1" customWidth="1"/>
    <col min="12" max="13" width="6.7109375" customWidth="1"/>
    <col min="14" max="14" width="17.5703125" style="92" customWidth="1"/>
    <col min="15" max="15" width="27" style="9" customWidth="1"/>
    <col min="16" max="16" width="13.28515625" style="13" customWidth="1"/>
  </cols>
  <sheetData>
    <row r="1" spans="1:19" ht="15.7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3"/>
      <c r="O1" s="17"/>
      <c r="P1" s="15"/>
      <c r="Q1" s="11"/>
    </row>
    <row r="2" spans="1:19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08" t="s">
        <v>60</v>
      </c>
      <c r="O2" s="109"/>
      <c r="P2" s="109"/>
      <c r="Q2" s="110"/>
    </row>
    <row r="3" spans="1:19" ht="33.75" thickBot="1" x14ac:dyDescent="0.4">
      <c r="A3" s="22"/>
      <c r="B3" s="11"/>
      <c r="C3" s="11"/>
      <c r="D3" s="11"/>
      <c r="E3" s="5"/>
      <c r="F3" s="5"/>
      <c r="G3" s="5"/>
      <c r="H3" s="5"/>
      <c r="I3" s="11"/>
      <c r="J3" s="11"/>
      <c r="K3" s="11"/>
      <c r="L3" s="11"/>
      <c r="M3" s="11"/>
      <c r="N3" s="90"/>
      <c r="O3" s="12" t="s">
        <v>134</v>
      </c>
      <c r="P3" s="25" t="s">
        <v>46</v>
      </c>
      <c r="Q3" s="42"/>
      <c r="S3" s="3"/>
    </row>
    <row r="4" spans="1:19" ht="19.5" thickBot="1" x14ac:dyDescent="0.35">
      <c r="A4" s="22"/>
      <c r="B4" s="111" t="s">
        <v>120</v>
      </c>
      <c r="C4" s="112"/>
      <c r="D4" s="112"/>
      <c r="E4" s="112"/>
      <c r="F4" s="112"/>
      <c r="G4" s="112"/>
      <c r="H4" s="112"/>
      <c r="I4" s="112"/>
      <c r="J4" s="112"/>
      <c r="K4" s="113"/>
      <c r="L4" s="77"/>
      <c r="M4" s="11"/>
      <c r="N4" s="90" t="s">
        <v>5</v>
      </c>
      <c r="O4" s="17">
        <f>Sojaerijuhtivused!$B$38</f>
        <v>0.13</v>
      </c>
      <c r="P4" s="15"/>
      <c r="Q4" s="42"/>
    </row>
    <row r="5" spans="1:19" ht="16.5" thickBot="1" x14ac:dyDescent="0.3">
      <c r="A5" s="22"/>
      <c r="B5" s="114" t="s">
        <v>133</v>
      </c>
      <c r="C5" s="132"/>
      <c r="D5" s="115"/>
      <c r="E5" s="118" t="s">
        <v>86</v>
      </c>
      <c r="F5" s="119"/>
      <c r="G5" s="119"/>
      <c r="H5" s="119"/>
      <c r="I5" s="119"/>
      <c r="J5" s="119"/>
      <c r="K5" s="134"/>
      <c r="L5" s="11"/>
      <c r="M5" s="11"/>
      <c r="N5" s="90"/>
      <c r="O5" s="17"/>
      <c r="P5" s="15"/>
      <c r="Q5" s="42"/>
    </row>
    <row r="6" spans="1:19" s="2" customFormat="1" ht="15.75" customHeight="1" thickBot="1" x14ac:dyDescent="0.3">
      <c r="A6" s="23"/>
      <c r="B6" s="127"/>
      <c r="C6" s="133"/>
      <c r="D6" s="128"/>
      <c r="E6" s="81">
        <v>150</v>
      </c>
      <c r="F6" s="82">
        <v>175</v>
      </c>
      <c r="G6" s="82">
        <v>200</v>
      </c>
      <c r="H6" s="82">
        <v>250</v>
      </c>
      <c r="I6" s="82">
        <v>300</v>
      </c>
      <c r="J6" s="83">
        <v>350</v>
      </c>
      <c r="K6" s="84">
        <v>400</v>
      </c>
      <c r="L6" s="11"/>
      <c r="M6" s="6"/>
      <c r="N6" s="90"/>
      <c r="O6" s="7"/>
      <c r="P6" s="6"/>
      <c r="Q6" s="26"/>
    </row>
    <row r="7" spans="1:19" ht="24.95" customHeight="1" x14ac:dyDescent="0.25">
      <c r="A7" s="22"/>
      <c r="B7" s="114" t="s">
        <v>136</v>
      </c>
      <c r="C7" s="75" t="s">
        <v>37</v>
      </c>
      <c r="D7" s="78">
        <f>Sojaerijuhtivused!$B$17</f>
        <v>5.6000000000000001E-2</v>
      </c>
      <c r="E7" s="69">
        <f>1/(E6*0.001/D7+O14)</f>
        <v>0.30224525043177897</v>
      </c>
      <c r="F7" s="70">
        <f>1/(F6*0.001/D7+O14)</f>
        <v>0.26631158455392806</v>
      </c>
      <c r="G7" s="70">
        <f>1/(G6*0.001/D7+O14)</f>
        <v>0.23801428085685139</v>
      </c>
      <c r="H7" s="70">
        <f>1/(H6*0.001/D7+O14)</f>
        <v>0.19629837352776219</v>
      </c>
      <c r="I7" s="70">
        <f>1/(I6*0.001/D7+O14)</f>
        <v>0.16702457647339539</v>
      </c>
      <c r="J7" s="70">
        <f>1/(J6*0.001/D7+O14)</f>
        <v>0.14534883720930231</v>
      </c>
      <c r="K7" s="71">
        <f>1/(K6*0.001/D7+O14)</f>
        <v>0.12865282117257856</v>
      </c>
      <c r="L7" s="11"/>
      <c r="M7" s="11"/>
      <c r="N7" s="44" t="s">
        <v>107</v>
      </c>
      <c r="O7" s="17">
        <f>Sojaerijuhtivused!$B$28</f>
        <v>0.25</v>
      </c>
      <c r="P7" s="15">
        <v>30</v>
      </c>
      <c r="Q7" s="42"/>
    </row>
    <row r="8" spans="1:19" ht="24.95" customHeight="1" x14ac:dyDescent="0.25">
      <c r="A8" s="22"/>
      <c r="B8" s="127"/>
      <c r="C8" s="74" t="s">
        <v>109</v>
      </c>
      <c r="D8" s="79">
        <f>Sojaerijuhtivused!$B$29</f>
        <v>0.05</v>
      </c>
      <c r="E8" s="72">
        <f>1/(E6*0.001/D8+O14)</f>
        <v>0.27548209366391191</v>
      </c>
      <c r="F8" s="64">
        <f>1/(F6*0.001/D8+O14)</f>
        <v>0.24213075060532688</v>
      </c>
      <c r="G8" s="64">
        <f>1/(G6*0.001/D8+O14)</f>
        <v>0.21598272138228941</v>
      </c>
      <c r="H8" s="64">
        <f>1/(H6*0.001/D8+O14)</f>
        <v>0.17761989342806395</v>
      </c>
      <c r="I8" s="64">
        <f>1/(I6*0.001/D8+O14)</f>
        <v>0.1508295625942685</v>
      </c>
      <c r="J8" s="64">
        <f>1/(J6*0.001/D8+O14)</f>
        <v>0.13106159895150721</v>
      </c>
      <c r="K8" s="65">
        <f>1/(K6*0.001/D8+O14)</f>
        <v>0.11587485515643105</v>
      </c>
      <c r="L8" s="11"/>
      <c r="M8" s="11"/>
      <c r="N8" s="44" t="s">
        <v>1</v>
      </c>
      <c r="O8" s="17">
        <f>Sojaerijuhtivused!$B$22</f>
        <v>0.06</v>
      </c>
      <c r="P8" s="15">
        <v>15</v>
      </c>
      <c r="Q8" s="42"/>
    </row>
    <row r="9" spans="1:19" ht="24.95" customHeight="1" thickBot="1" x14ac:dyDescent="0.3">
      <c r="A9" s="22"/>
      <c r="B9" s="116"/>
      <c r="C9" s="76" t="s">
        <v>110</v>
      </c>
      <c r="D9" s="80">
        <f>Sojaerijuhtivused!$B$30</f>
        <v>4.4999999999999998E-2</v>
      </c>
      <c r="E9" s="73">
        <f>1/(E6*0.001/D9+O14)</f>
        <v>0.25231286795626579</v>
      </c>
      <c r="F9" s="67">
        <f>1/(F6*0.001/D9+O14)</f>
        <v>0.22129333661175313</v>
      </c>
      <c r="G9" s="67">
        <f>1/(G6*0.001/D9+O14)</f>
        <v>0.19706590759798553</v>
      </c>
      <c r="H9" s="67">
        <f>1/(H6*0.001/D9+O14)</f>
        <v>0.16166696604993713</v>
      </c>
      <c r="I9" s="67">
        <f>1/(I6*0.001/D9+O14)</f>
        <v>0.13704888076747374</v>
      </c>
      <c r="J9" s="67">
        <f>1/(J6*0.001/D9+O14)</f>
        <v>0.11893749174045194</v>
      </c>
      <c r="K9" s="68">
        <f>1/(K6*0.001/D9+O14)</f>
        <v>0.10505427804365587</v>
      </c>
      <c r="L9" s="11"/>
      <c r="M9" s="11"/>
      <c r="N9" s="90" t="s">
        <v>51</v>
      </c>
      <c r="O9" s="17">
        <v>99999</v>
      </c>
      <c r="P9" s="15">
        <v>0</v>
      </c>
      <c r="Q9" s="42"/>
    </row>
    <row r="10" spans="1:19" ht="15.75" x14ac:dyDescent="0.25">
      <c r="A10" s="22"/>
      <c r="B10" s="58"/>
      <c r="C10" s="58"/>
      <c r="D10" s="59"/>
      <c r="E10" s="11"/>
      <c r="F10" s="11"/>
      <c r="G10" s="11"/>
      <c r="H10" s="11"/>
      <c r="I10" s="11"/>
      <c r="J10" s="11"/>
      <c r="K10" s="11"/>
      <c r="L10" s="11"/>
      <c r="M10" s="11"/>
      <c r="N10" s="90" t="s">
        <v>52</v>
      </c>
      <c r="O10" s="17">
        <v>99999</v>
      </c>
      <c r="P10" s="15">
        <v>0</v>
      </c>
      <c r="Q10" s="42"/>
    </row>
    <row r="11" spans="1:19" ht="43.5" customHeight="1" x14ac:dyDescent="0.25">
      <c r="A11" s="22"/>
      <c r="B11" s="58"/>
      <c r="C11" s="58"/>
      <c r="D11" s="59"/>
      <c r="E11" s="11"/>
      <c r="F11" s="11"/>
      <c r="G11" s="11"/>
      <c r="H11" s="11"/>
      <c r="I11" s="11"/>
      <c r="J11" s="11"/>
      <c r="K11" s="11"/>
      <c r="L11" s="11"/>
      <c r="M11" s="11"/>
      <c r="N11" s="90"/>
      <c r="O11" s="17"/>
      <c r="P11" s="15"/>
      <c r="Q11" s="42"/>
    </row>
    <row r="12" spans="1:19" x14ac:dyDescent="0.25">
      <c r="A12" s="2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0" t="s">
        <v>6</v>
      </c>
      <c r="O12" s="17">
        <f>O4</f>
        <v>0.13</v>
      </c>
      <c r="P12" s="15"/>
      <c r="Q12" s="42"/>
    </row>
    <row r="13" spans="1:19" x14ac:dyDescent="0.25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0"/>
      <c r="O13" s="17"/>
      <c r="P13" s="15"/>
      <c r="Q13" s="42"/>
    </row>
    <row r="14" spans="1:19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8" t="s">
        <v>142</v>
      </c>
      <c r="O14" s="17">
        <f>O4+P7*0.001/O7+P8*0.001/O8+P9*0.001/O9+P10*0.001/O10+O12</f>
        <v>0.63</v>
      </c>
      <c r="P14" s="15"/>
      <c r="Q14" s="42"/>
    </row>
    <row r="15" spans="1:19" ht="75.75" customHeight="1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91"/>
      <c r="O15" s="45"/>
      <c r="P15" s="46"/>
      <c r="Q15" s="47"/>
    </row>
    <row r="16" spans="1:19" ht="15.75" thickBot="1" x14ac:dyDescent="0.3">
      <c r="A16" s="11"/>
      <c r="E16" s="11"/>
      <c r="F16" s="11"/>
      <c r="G16" s="11"/>
      <c r="H16" s="11"/>
      <c r="I16" s="11"/>
      <c r="J16" s="11"/>
      <c r="K16" s="11"/>
      <c r="M16" s="11"/>
      <c r="N16" s="93"/>
      <c r="O16" s="17"/>
      <c r="P16" s="15"/>
      <c r="Q16" s="11"/>
    </row>
    <row r="17" spans="1:19" ht="15.75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08" t="s">
        <v>60</v>
      </c>
      <c r="O17" s="109"/>
      <c r="P17" s="109"/>
      <c r="Q17" s="110"/>
    </row>
    <row r="18" spans="1:19" ht="33.75" thickBot="1" x14ac:dyDescent="0.4">
      <c r="A18" s="22"/>
      <c r="B18" s="11"/>
      <c r="C18" s="11"/>
      <c r="D18" s="11"/>
      <c r="E18" s="5"/>
      <c r="F18" s="5"/>
      <c r="G18" s="5"/>
      <c r="H18" s="5"/>
      <c r="I18" s="11"/>
      <c r="J18" s="11"/>
      <c r="K18" s="11"/>
      <c r="L18" s="11"/>
      <c r="M18" s="11"/>
      <c r="N18" s="90"/>
      <c r="O18" s="12" t="s">
        <v>134</v>
      </c>
      <c r="P18" s="25" t="s">
        <v>46</v>
      </c>
      <c r="Q18" s="42"/>
      <c r="S18" s="3"/>
    </row>
    <row r="19" spans="1:19" ht="19.5" thickBot="1" x14ac:dyDescent="0.35">
      <c r="A19" s="22"/>
      <c r="B19" s="111" t="s">
        <v>119</v>
      </c>
      <c r="C19" s="112"/>
      <c r="D19" s="112"/>
      <c r="E19" s="112"/>
      <c r="F19" s="112"/>
      <c r="G19" s="112"/>
      <c r="H19" s="112"/>
      <c r="I19" s="112"/>
      <c r="J19" s="112"/>
      <c r="K19" s="113"/>
      <c r="L19" s="77"/>
      <c r="M19" s="11"/>
      <c r="N19" s="90" t="s">
        <v>5</v>
      </c>
      <c r="O19" s="17">
        <f>Sojaerijuhtivused!$B$38</f>
        <v>0.13</v>
      </c>
      <c r="P19" s="15"/>
      <c r="Q19" s="42"/>
    </row>
    <row r="20" spans="1:19" ht="16.5" thickBot="1" x14ac:dyDescent="0.3">
      <c r="A20" s="22"/>
      <c r="B20" s="114" t="s">
        <v>133</v>
      </c>
      <c r="C20" s="132"/>
      <c r="D20" s="115"/>
      <c r="E20" s="118" t="s">
        <v>86</v>
      </c>
      <c r="F20" s="119"/>
      <c r="G20" s="119"/>
      <c r="H20" s="119"/>
      <c r="I20" s="119"/>
      <c r="J20" s="119"/>
      <c r="K20" s="134"/>
      <c r="L20" s="11"/>
      <c r="M20" s="11"/>
      <c r="N20" s="90"/>
      <c r="O20" s="17"/>
      <c r="P20" s="15"/>
      <c r="Q20" s="42"/>
    </row>
    <row r="21" spans="1:19" s="2" customFormat="1" ht="15.75" customHeight="1" thickBot="1" x14ac:dyDescent="0.3">
      <c r="A21" s="23"/>
      <c r="B21" s="127"/>
      <c r="C21" s="133"/>
      <c r="D21" s="128"/>
      <c r="E21" s="81">
        <v>150</v>
      </c>
      <c r="F21" s="82">
        <v>175</v>
      </c>
      <c r="G21" s="82">
        <v>200</v>
      </c>
      <c r="H21" s="82">
        <v>250</v>
      </c>
      <c r="I21" s="82">
        <v>300</v>
      </c>
      <c r="J21" s="83">
        <v>350</v>
      </c>
      <c r="K21" s="84">
        <v>400</v>
      </c>
      <c r="L21" s="11"/>
      <c r="M21" s="6"/>
      <c r="N21" s="90"/>
      <c r="O21" s="7"/>
      <c r="P21" s="6"/>
      <c r="Q21" s="26"/>
    </row>
    <row r="22" spans="1:19" ht="24.95" customHeight="1" x14ac:dyDescent="0.25">
      <c r="A22" s="22"/>
      <c r="B22" s="114" t="s">
        <v>136</v>
      </c>
      <c r="C22" s="75" t="s">
        <v>37</v>
      </c>
      <c r="D22" s="78">
        <f>Sojaerijuhtivused!$B$17</f>
        <v>5.6000000000000001E-2</v>
      </c>
      <c r="E22" s="69">
        <f>1/(E21*0.001/D22+O29)</f>
        <v>0.31559963931469798</v>
      </c>
      <c r="F22" s="70">
        <f>1/(F21*0.001/D22+O29)</f>
        <v>0.27662517289073302</v>
      </c>
      <c r="G22" s="70">
        <f>1/(G21*0.001/D22+O29)</f>
        <v>0.24621878297572986</v>
      </c>
      <c r="H22" s="70">
        <f>1/(H21*0.001/D22+O29)</f>
        <v>0.20184544405997693</v>
      </c>
      <c r="I22" s="70">
        <f>1/(I21*0.001/D22+O29)</f>
        <v>0.17102369899828976</v>
      </c>
      <c r="J22" s="70">
        <f>1/(J21*0.001/D22+O29)</f>
        <v>0.14836795252225518</v>
      </c>
      <c r="K22" s="71">
        <f>1/(K21*0.001/D22+O29)</f>
        <v>0.13101253977166386</v>
      </c>
      <c r="L22" s="11"/>
      <c r="M22" s="11"/>
      <c r="N22" s="44" t="s">
        <v>107</v>
      </c>
      <c r="O22" s="17">
        <f>Sojaerijuhtivused!$B$28</f>
        <v>0.25</v>
      </c>
      <c r="P22" s="15">
        <v>30</v>
      </c>
      <c r="Q22" s="42"/>
    </row>
    <row r="23" spans="1:19" ht="24.95" customHeight="1" x14ac:dyDescent="0.25">
      <c r="A23" s="22"/>
      <c r="B23" s="127"/>
      <c r="C23" s="74" t="s">
        <v>109</v>
      </c>
      <c r="D23" s="79">
        <f>Sojaerijuhtivused!$B$29</f>
        <v>0.05</v>
      </c>
      <c r="E23" s="72">
        <f>1/(E21*0.001/D23+O29)</f>
        <v>0.28653295128939832</v>
      </c>
      <c r="F23" s="64">
        <f>1/(F21*0.001/D23+O29)</f>
        <v>0.25062656641604009</v>
      </c>
      <c r="G23" s="64">
        <f>1/(G21*0.001/D23+O29)</f>
        <v>0.22271714922048996</v>
      </c>
      <c r="H23" s="64">
        <f>1/(H21*0.001/D23+O29)</f>
        <v>0.18214936247723132</v>
      </c>
      <c r="I23" s="64">
        <f>1/(I21*0.001/D23+O29)</f>
        <v>0.15408320493066258</v>
      </c>
      <c r="J23" s="64">
        <f>1/(J21*0.001/D23+O29)</f>
        <v>0.13351134846461948</v>
      </c>
      <c r="K23" s="65">
        <f>1/(K21*0.001/D23+O29)</f>
        <v>0.11778563015312131</v>
      </c>
      <c r="L23" s="11"/>
      <c r="M23" s="11"/>
      <c r="N23" s="90" t="s">
        <v>50</v>
      </c>
      <c r="O23" s="17">
        <v>99999</v>
      </c>
      <c r="P23" s="15">
        <v>0</v>
      </c>
      <c r="Q23" s="42"/>
    </row>
    <row r="24" spans="1:19" ht="24.95" customHeight="1" thickBot="1" x14ac:dyDescent="0.3">
      <c r="A24" s="22"/>
      <c r="B24" s="116"/>
      <c r="C24" s="76" t="s">
        <v>110</v>
      </c>
      <c r="D24" s="80">
        <f>Sojaerijuhtivused!$B$30</f>
        <v>4.4999999999999998E-2</v>
      </c>
      <c r="E24" s="73">
        <f>1/(E21*0.001/D24+O29)</f>
        <v>0.26155187445510025</v>
      </c>
      <c r="F24" s="67">
        <f>1/(F21*0.001/D24+O29)</f>
        <v>0.22836843440751076</v>
      </c>
      <c r="G24" s="67">
        <f>1/(G21*0.001/D24+O29)</f>
        <v>0.20265705922089619</v>
      </c>
      <c r="H24" s="67">
        <f>1/(H21*0.001/D24+O29)</f>
        <v>0.1654107700790296</v>
      </c>
      <c r="I24" s="67">
        <f>1/(I21*0.001/D24+O29)</f>
        <v>0.13972985561248252</v>
      </c>
      <c r="J24" s="67">
        <f>1/(J21*0.001/D24+O29)</f>
        <v>0.1209514850154549</v>
      </c>
      <c r="K24" s="68">
        <f>1/(K21*0.001/D24+O29)</f>
        <v>0.10662243809975121</v>
      </c>
      <c r="L24" s="11"/>
      <c r="M24" s="11"/>
      <c r="N24" s="90" t="s">
        <v>51</v>
      </c>
      <c r="O24" s="17">
        <v>99999</v>
      </c>
      <c r="P24" s="15">
        <v>0</v>
      </c>
      <c r="Q24" s="42"/>
    </row>
    <row r="25" spans="1:19" ht="15.75" x14ac:dyDescent="0.25">
      <c r="A25" s="22"/>
      <c r="B25" s="58"/>
      <c r="C25" s="58"/>
      <c r="D25" s="59"/>
      <c r="E25" s="11"/>
      <c r="F25" s="11"/>
      <c r="G25" s="11"/>
      <c r="H25" s="11"/>
      <c r="I25" s="11"/>
      <c r="J25" s="11"/>
      <c r="K25" s="11"/>
      <c r="L25" s="11"/>
      <c r="M25" s="11"/>
      <c r="N25" s="90" t="s">
        <v>52</v>
      </c>
      <c r="O25" s="17">
        <v>99999</v>
      </c>
      <c r="P25" s="15">
        <v>0</v>
      </c>
      <c r="Q25" s="42"/>
    </row>
    <row r="26" spans="1:19" ht="43.5" customHeight="1" x14ac:dyDescent="0.25">
      <c r="A26" s="22"/>
      <c r="B26" s="58"/>
      <c r="C26" s="58"/>
      <c r="D26" s="59"/>
      <c r="E26" s="11"/>
      <c r="F26" s="11"/>
      <c r="G26" s="11"/>
      <c r="H26" s="11"/>
      <c r="I26" s="11"/>
      <c r="J26" s="11"/>
      <c r="K26" s="11"/>
      <c r="L26" s="11"/>
      <c r="M26" s="11"/>
      <c r="N26" s="90"/>
      <c r="O26" s="17"/>
      <c r="P26" s="15"/>
      <c r="Q26" s="42"/>
    </row>
    <row r="27" spans="1:19" ht="30" x14ac:dyDescent="0.25">
      <c r="A27" s="22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0" t="s">
        <v>111</v>
      </c>
      <c r="O27" s="17">
        <f>0.2+0.04</f>
        <v>0.24000000000000002</v>
      </c>
      <c r="P27" s="15"/>
      <c r="Q27" s="42"/>
    </row>
    <row r="28" spans="1:19" x14ac:dyDescent="0.25">
      <c r="A28" s="2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0"/>
      <c r="O28" s="17"/>
      <c r="P28" s="15"/>
      <c r="Q28" s="42"/>
    </row>
    <row r="29" spans="1:19" ht="47.25" x14ac:dyDescent="0.25">
      <c r="A29" s="2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8" t="s">
        <v>142</v>
      </c>
      <c r="O29" s="17">
        <f>O19+P22*0.001/O22+P23*0.001/O23+P24*0.001/O24+P25*0.001/O25+O27</f>
        <v>0.49</v>
      </c>
      <c r="P29" s="15"/>
      <c r="Q29" s="42"/>
    </row>
    <row r="30" spans="1:19" ht="25.5" customHeight="1" thickBot="1" x14ac:dyDescent="0.3">
      <c r="A30" s="24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91"/>
      <c r="O30" s="45"/>
      <c r="P30" s="46"/>
      <c r="Q30" s="47"/>
    </row>
    <row r="31" spans="1:19" ht="15.75" thickBot="1" x14ac:dyDescent="0.3"/>
    <row r="32" spans="1:19" ht="15.75" thickBot="1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108" t="s">
        <v>60</v>
      </c>
      <c r="O32" s="109"/>
      <c r="P32" s="109"/>
      <c r="Q32" s="110"/>
    </row>
    <row r="33" spans="1:19" ht="33.75" thickBot="1" x14ac:dyDescent="0.4">
      <c r="A33" s="22"/>
      <c r="B33" s="11"/>
      <c r="C33" s="11"/>
      <c r="D33" s="11"/>
      <c r="E33" s="5"/>
      <c r="F33" s="5"/>
      <c r="G33" s="5"/>
      <c r="H33" s="5"/>
      <c r="I33" s="11"/>
      <c r="J33" s="11"/>
      <c r="K33" s="11"/>
      <c r="L33" s="11"/>
      <c r="M33" s="11"/>
      <c r="N33" s="90"/>
      <c r="O33" s="12" t="s">
        <v>134</v>
      </c>
      <c r="P33" s="25" t="s">
        <v>46</v>
      </c>
      <c r="Q33" s="42"/>
      <c r="S33" s="3"/>
    </row>
    <row r="34" spans="1:19" ht="19.5" thickBot="1" x14ac:dyDescent="0.35">
      <c r="A34" s="22"/>
      <c r="B34" s="111" t="s">
        <v>118</v>
      </c>
      <c r="C34" s="112"/>
      <c r="D34" s="112"/>
      <c r="E34" s="112"/>
      <c r="F34" s="112"/>
      <c r="G34" s="112"/>
      <c r="H34" s="112"/>
      <c r="I34" s="112"/>
      <c r="J34" s="112"/>
      <c r="K34" s="113"/>
      <c r="L34" s="77"/>
      <c r="M34" s="11"/>
      <c r="N34" s="90" t="s">
        <v>5</v>
      </c>
      <c r="O34" s="17">
        <f>Sojaerijuhtivused!$B$38</f>
        <v>0.13</v>
      </c>
      <c r="P34" s="15"/>
      <c r="Q34" s="42"/>
    </row>
    <row r="35" spans="1:19" ht="16.5" thickBot="1" x14ac:dyDescent="0.3">
      <c r="A35" s="22"/>
      <c r="B35" s="114" t="s">
        <v>133</v>
      </c>
      <c r="C35" s="132"/>
      <c r="D35" s="115"/>
      <c r="E35" s="118" t="s">
        <v>86</v>
      </c>
      <c r="F35" s="119"/>
      <c r="G35" s="119"/>
      <c r="H35" s="119"/>
      <c r="I35" s="119"/>
      <c r="J35" s="119"/>
      <c r="K35" s="134"/>
      <c r="L35" s="11"/>
      <c r="M35" s="11"/>
      <c r="N35" s="90"/>
      <c r="O35" s="17"/>
      <c r="P35" s="15"/>
      <c r="Q35" s="42"/>
    </row>
    <row r="36" spans="1:19" s="2" customFormat="1" ht="15.75" customHeight="1" thickBot="1" x14ac:dyDescent="0.3">
      <c r="A36" s="23"/>
      <c r="B36" s="127"/>
      <c r="C36" s="133"/>
      <c r="D36" s="128"/>
      <c r="E36" s="81">
        <v>150</v>
      </c>
      <c r="F36" s="82">
        <v>175</v>
      </c>
      <c r="G36" s="82">
        <v>200</v>
      </c>
      <c r="H36" s="82">
        <v>250</v>
      </c>
      <c r="I36" s="82">
        <v>300</v>
      </c>
      <c r="J36" s="83">
        <v>350</v>
      </c>
      <c r="K36" s="84">
        <v>400</v>
      </c>
      <c r="L36" s="11"/>
      <c r="M36" s="6"/>
      <c r="N36" s="90"/>
      <c r="O36" s="7"/>
      <c r="P36" s="6"/>
      <c r="Q36" s="26"/>
    </row>
    <row r="37" spans="1:19" ht="24.95" customHeight="1" x14ac:dyDescent="0.25">
      <c r="A37" s="22"/>
      <c r="B37" s="114" t="s">
        <v>136</v>
      </c>
      <c r="C37" s="75" t="s">
        <v>37</v>
      </c>
      <c r="D37" s="78">
        <f>Sojaerijuhtivused!$B$17</f>
        <v>5.6000000000000001E-2</v>
      </c>
      <c r="E37" s="69">
        <f>1/(E36*0.001/D37+O44)</f>
        <v>0.29302535259644075</v>
      </c>
      <c r="F37" s="70">
        <f>1/(F36*0.001/D37+O44)</f>
        <v>0.25912760373409516</v>
      </c>
      <c r="G37" s="70">
        <f>1/(G36*0.001/D37+O44)</f>
        <v>0.23225938183272218</v>
      </c>
      <c r="H37" s="70">
        <f>1/(H36*0.001/D37+O44)</f>
        <v>0.19236731587699768</v>
      </c>
      <c r="I37" s="70">
        <f>1/(I36*0.001/D37+O44)</f>
        <v>0.16417003926851123</v>
      </c>
      <c r="J37" s="70">
        <f>1/(J36*0.001/D37+O44)</f>
        <v>0.14318231881929655</v>
      </c>
      <c r="K37" s="71">
        <f>1/(K36*0.001/D37+O44)</f>
        <v>0.12695253463293046</v>
      </c>
      <c r="L37" s="11"/>
      <c r="M37" s="11"/>
      <c r="N37" s="44" t="s">
        <v>112</v>
      </c>
      <c r="O37" s="17">
        <f>Sojaerijuhtivused!$B$31</f>
        <v>0.13</v>
      </c>
      <c r="P37" s="15">
        <v>30</v>
      </c>
      <c r="Q37" s="42"/>
    </row>
    <row r="38" spans="1:19" ht="24.95" customHeight="1" x14ac:dyDescent="0.25">
      <c r="A38" s="22"/>
      <c r="B38" s="127"/>
      <c r="C38" s="74" t="s">
        <v>109</v>
      </c>
      <c r="D38" s="79">
        <f>Sojaerijuhtivused!$B$29</f>
        <v>0.05</v>
      </c>
      <c r="E38" s="72">
        <f>1/(E36*0.001/D38+O44)</f>
        <v>0.26780196388106847</v>
      </c>
      <c r="F38" s="64">
        <f>1/(F36*0.001/D38+O44)</f>
        <v>0.23617755707624297</v>
      </c>
      <c r="G38" s="64">
        <f>1/(G36*0.001/D38+O44)</f>
        <v>0.2112332773655419</v>
      </c>
      <c r="H38" s="64">
        <f>1/(H36*0.001/D38+O44)</f>
        <v>0.17439520636766087</v>
      </c>
      <c r="I38" s="64">
        <f>1/(I36*0.001/D38+O44)</f>
        <v>0.14849788676084227</v>
      </c>
      <c r="J38" s="64">
        <f>1/(J36*0.001/D38+O44)</f>
        <v>0.12929748367204855</v>
      </c>
      <c r="K38" s="65">
        <f>1/(K36*0.001/D38+O44)</f>
        <v>0.11449373220209612</v>
      </c>
      <c r="L38" s="11"/>
      <c r="M38" s="11"/>
      <c r="N38" s="90" t="s">
        <v>114</v>
      </c>
      <c r="O38" s="17">
        <f>Sojaerijuhtivused!$B$32</f>
        <v>1.5</v>
      </c>
      <c r="P38" s="15">
        <v>200</v>
      </c>
      <c r="Q38" s="42"/>
    </row>
    <row r="39" spans="1:19" ht="24.95" customHeight="1" thickBot="1" x14ac:dyDescent="0.3">
      <c r="A39" s="22"/>
      <c r="B39" s="116"/>
      <c r="C39" s="76" t="s">
        <v>110</v>
      </c>
      <c r="D39" s="80">
        <f>Sojaerijuhtivused!$B$30</f>
        <v>4.4999999999999998E-2</v>
      </c>
      <c r="E39" s="73">
        <f>1/(E36*0.001/D39+O44)</f>
        <v>0.24585513458992622</v>
      </c>
      <c r="F39" s="67">
        <f>1/(F36*0.001/D39+O44)</f>
        <v>0.21631015548447927</v>
      </c>
      <c r="G39" s="67">
        <f>1/(G36*0.001/D39+O44)</f>
        <v>0.19310435887702387</v>
      </c>
      <c r="H39" s="67">
        <f>1/(H36*0.001/D39+O44)</f>
        <v>0.15899115356914759</v>
      </c>
      <c r="I39" s="67">
        <f>1/(I36*0.001/D39+O44)</f>
        <v>0.13512108928385821</v>
      </c>
      <c r="J39" s="67">
        <f>1/(J36*0.001/D39+O44)</f>
        <v>0.11748285453212703</v>
      </c>
      <c r="K39" s="68">
        <f>1/(K36*0.001/D39+O44)</f>
        <v>0.10391778948209861</v>
      </c>
      <c r="L39" s="11"/>
      <c r="M39" s="11"/>
      <c r="N39" s="90" t="s">
        <v>51</v>
      </c>
      <c r="O39" s="17">
        <v>99999</v>
      </c>
      <c r="P39" s="15">
        <v>0</v>
      </c>
      <c r="Q39" s="42"/>
    </row>
    <row r="40" spans="1:19" ht="15.75" x14ac:dyDescent="0.25">
      <c r="A40" s="22"/>
      <c r="B40" s="58"/>
      <c r="C40" s="58"/>
      <c r="D40" s="59"/>
      <c r="E40" s="11"/>
      <c r="F40" s="11"/>
      <c r="G40" s="11"/>
      <c r="H40" s="11"/>
      <c r="I40" s="11"/>
      <c r="J40" s="11"/>
      <c r="K40" s="11"/>
      <c r="L40" s="11"/>
      <c r="M40" s="11"/>
      <c r="N40" s="90" t="s">
        <v>52</v>
      </c>
      <c r="O40" s="17">
        <v>99999</v>
      </c>
      <c r="P40" s="15">
        <v>0</v>
      </c>
      <c r="Q40" s="42"/>
    </row>
    <row r="41" spans="1:19" ht="43.5" customHeight="1" x14ac:dyDescent="0.25">
      <c r="A41" s="22"/>
      <c r="B41" s="58"/>
      <c r="C41" s="58"/>
      <c r="D41" s="59"/>
      <c r="E41" s="11"/>
      <c r="F41" s="11"/>
      <c r="G41" s="11"/>
      <c r="H41" s="11"/>
      <c r="I41" s="11"/>
      <c r="J41" s="11"/>
      <c r="K41" s="11"/>
      <c r="L41" s="11"/>
      <c r="M41" s="11"/>
      <c r="N41" s="90"/>
      <c r="O41" s="17"/>
      <c r="P41" s="15"/>
      <c r="Q41" s="42"/>
    </row>
    <row r="42" spans="1:19" ht="30" x14ac:dyDescent="0.25">
      <c r="A42" s="2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90" t="s">
        <v>111</v>
      </c>
      <c r="O42" s="17">
        <f>0.2+0.04</f>
        <v>0.24000000000000002</v>
      </c>
      <c r="P42" s="15"/>
      <c r="Q42" s="42"/>
    </row>
    <row r="43" spans="1:19" x14ac:dyDescent="0.25">
      <c r="A43" s="22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90"/>
      <c r="O43" s="17"/>
      <c r="P43" s="15"/>
      <c r="Q43" s="42"/>
    </row>
    <row r="44" spans="1:19" ht="47.25" x14ac:dyDescent="0.25">
      <c r="A44" s="2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48" t="s">
        <v>142</v>
      </c>
      <c r="O44" s="17">
        <f>O34+P37*0.001/O37+P38*0.001/O38+P39*0.001/O39+P40*0.001/O40+O42</f>
        <v>0.73410256410256403</v>
      </c>
      <c r="P44" s="15"/>
      <c r="Q44" s="42"/>
    </row>
    <row r="45" spans="1:19" ht="15.75" thickBot="1" x14ac:dyDescent="0.3">
      <c r="A45" s="2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91"/>
      <c r="O45" s="45"/>
      <c r="P45" s="46"/>
      <c r="Q45" s="47"/>
    </row>
  </sheetData>
  <mergeCells count="15">
    <mergeCell ref="N32:Q32"/>
    <mergeCell ref="B34:K34"/>
    <mergeCell ref="N2:Q2"/>
    <mergeCell ref="B4:K4"/>
    <mergeCell ref="B5:D6"/>
    <mergeCell ref="E5:K5"/>
    <mergeCell ref="B7:B9"/>
    <mergeCell ref="N17:Q17"/>
    <mergeCell ref="B35:D36"/>
    <mergeCell ref="E35:K35"/>
    <mergeCell ref="B37:B39"/>
    <mergeCell ref="B19:K19"/>
    <mergeCell ref="B20:D21"/>
    <mergeCell ref="E20:K20"/>
    <mergeCell ref="B22:B24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2"/>
  <sheetViews>
    <sheetView zoomScale="85" zoomScaleNormal="85" workbookViewId="0">
      <selection activeCell="O13" sqref="O13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17.5703125" style="92" customWidth="1"/>
    <col min="16" max="16" width="27" style="9" customWidth="1"/>
    <col min="17" max="17" width="13.28515625" style="13" customWidth="1"/>
  </cols>
  <sheetData>
    <row r="1" spans="1:20" s="1" customFormat="1" ht="21.75" thickBot="1" x14ac:dyDescent="0.4">
      <c r="A1" s="56"/>
      <c r="H1" s="19"/>
      <c r="I1" s="19"/>
      <c r="J1" s="19"/>
      <c r="K1" s="19"/>
      <c r="O1" s="89"/>
      <c r="P1" s="16"/>
      <c r="Q1" s="14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90"/>
      <c r="P3" s="12" t="s">
        <v>134</v>
      </c>
      <c r="Q3" s="25" t="s">
        <v>46</v>
      </c>
      <c r="R3" s="42"/>
      <c r="T3" s="3"/>
    </row>
    <row r="4" spans="1:20" ht="19.5" thickBot="1" x14ac:dyDescent="0.35">
      <c r="A4" s="22"/>
      <c r="B4" s="111" t="s">
        <v>25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"/>
      <c r="O4" s="90" t="s">
        <v>5</v>
      </c>
      <c r="P4" s="17">
        <f>Sojaerijuhtivused!$B$39</f>
        <v>0.1</v>
      </c>
      <c r="Q4" s="15"/>
      <c r="R4" s="42"/>
    </row>
    <row r="5" spans="1:20" ht="48" thickBot="1" x14ac:dyDescent="0.3">
      <c r="A5" s="22"/>
      <c r="B5" s="114" t="s">
        <v>133</v>
      </c>
      <c r="C5" s="115"/>
      <c r="D5" s="125" t="s">
        <v>56</v>
      </c>
      <c r="E5" s="125"/>
      <c r="F5" s="125"/>
      <c r="G5" s="125"/>
      <c r="H5" s="125"/>
      <c r="I5" s="125"/>
      <c r="J5" s="125"/>
      <c r="K5" s="126"/>
      <c r="L5" s="27" t="s">
        <v>55</v>
      </c>
      <c r="M5" s="55" t="s">
        <v>137</v>
      </c>
      <c r="N5" s="11"/>
      <c r="O5" s="90"/>
      <c r="P5" s="17"/>
      <c r="Q5" s="15"/>
      <c r="R5" s="42"/>
    </row>
    <row r="6" spans="1:20" s="2" customFormat="1" ht="15.75" customHeight="1" thickBot="1" x14ac:dyDescent="0.3">
      <c r="A6" s="23"/>
      <c r="B6" s="116"/>
      <c r="C6" s="117"/>
      <c r="D6" s="86">
        <v>200</v>
      </c>
      <c r="E6" s="32">
        <v>250</v>
      </c>
      <c r="F6" s="32">
        <v>300</v>
      </c>
      <c r="G6" s="32">
        <v>350</v>
      </c>
      <c r="H6" s="32">
        <v>400</v>
      </c>
      <c r="I6" s="32">
        <v>450</v>
      </c>
      <c r="J6" s="32">
        <v>500</v>
      </c>
      <c r="K6" s="34">
        <v>550</v>
      </c>
      <c r="L6" s="28" t="s">
        <v>2</v>
      </c>
      <c r="M6" s="30">
        <f>Sojaerijuhtivused!$B$15</f>
        <v>0.05</v>
      </c>
      <c r="N6" s="6"/>
      <c r="O6" s="90"/>
      <c r="P6" s="7"/>
      <c r="Q6" s="6"/>
      <c r="R6" s="26"/>
    </row>
    <row r="7" spans="1:20" x14ac:dyDescent="0.25">
      <c r="A7" s="22"/>
      <c r="B7" s="127" t="s">
        <v>59</v>
      </c>
      <c r="C7" s="38">
        <v>200</v>
      </c>
      <c r="D7" s="85">
        <f>1/(C7*0.001/C12+D6*0.001/M6+P13)</f>
        <v>0.20905923344947733</v>
      </c>
      <c r="E7" s="61">
        <f>1/(C7*0.001/C12+E6*0.001/M6+P13)</f>
        <v>0.17291066282420747</v>
      </c>
      <c r="F7" s="61">
        <f>1/(C7*0.001/C12+F6*0.001/M6+P13)</f>
        <v>0.14742014742014742</v>
      </c>
      <c r="G7" s="61">
        <f>1/(C7*0.001/C12+G6*0.001/M6+P13)</f>
        <v>0.1284796573875803</v>
      </c>
      <c r="H7" s="61">
        <f>1/(C7*0.001/C12+H6*0.001/M6+P13)</f>
        <v>0.11385199240986718</v>
      </c>
      <c r="I7" s="61">
        <f>1/(C7*0.001/C12+I6*0.001/M6+P13)</f>
        <v>0.10221465076660988</v>
      </c>
      <c r="J7" s="61">
        <f>1/(C7*0.001/C12+J6*0.001/M6+P13)</f>
        <v>9.2735703245749618E-2</v>
      </c>
      <c r="K7" s="62">
        <f>1/(C7*0.001/C12+K6*0.001/M6+P13)</f>
        <v>8.4865629420084868E-2</v>
      </c>
      <c r="L7" s="11"/>
      <c r="M7" s="11"/>
      <c r="N7" s="11"/>
      <c r="O7" s="44" t="s">
        <v>23</v>
      </c>
      <c r="P7" s="17">
        <f>Sojaerijuhtivused!$B$21</f>
        <v>0.06</v>
      </c>
      <c r="Q7" s="15">
        <v>30</v>
      </c>
      <c r="R7" s="42"/>
    </row>
    <row r="8" spans="1:20" x14ac:dyDescent="0.25">
      <c r="A8" s="22"/>
      <c r="B8" s="127"/>
      <c r="C8" s="39">
        <v>220</v>
      </c>
      <c r="D8" s="72">
        <f>1/(C8*0.001/C12+D6*0.001/M6+P13)</f>
        <v>0.20847810979847115</v>
      </c>
      <c r="E8" s="64">
        <f>1/(C8*0.001/C12+E6*0.001/M6+P13)</f>
        <v>0.17251293847038526</v>
      </c>
      <c r="F8" s="64">
        <f>1/(C8*0.001/C12+F6*0.001/M6+P13)</f>
        <v>0.14713094654242276</v>
      </c>
      <c r="G8" s="64">
        <f>1/(C8*0.001/C12+G6*0.001/M6+P13)</f>
        <v>0.12825994014536127</v>
      </c>
      <c r="H8" s="64">
        <f>1/(C8*0.001/C12+H6*0.001/M6+P13)</f>
        <v>0.1136794240242516</v>
      </c>
      <c r="I8" s="64">
        <f>1/(C8*0.001/C12+I6*0.001/M6+P13)</f>
        <v>0.10207553589656346</v>
      </c>
      <c r="J8" s="64">
        <f>1/(C8*0.001/C12+J6*0.001/M6+P13)</f>
        <v>9.2621179376350726E-2</v>
      </c>
      <c r="K8" s="65">
        <f>1/(C8*0.001/C12+K6*0.001/M6+P13)</f>
        <v>8.4769708957332573E-2</v>
      </c>
      <c r="L8" s="11"/>
      <c r="M8" s="11"/>
      <c r="N8" s="11"/>
      <c r="O8" s="90" t="s">
        <v>104</v>
      </c>
      <c r="P8" s="17">
        <f>Sojaerijuhtivused!$B$27</f>
        <v>1</v>
      </c>
      <c r="Q8" s="15">
        <v>10</v>
      </c>
      <c r="R8" s="42"/>
    </row>
    <row r="9" spans="1:20" x14ac:dyDescent="0.25">
      <c r="A9" s="22"/>
      <c r="B9" s="127"/>
      <c r="C9" s="39">
        <v>270</v>
      </c>
      <c r="D9" s="72">
        <f>1/(C9*0.001/C12+D6*0.001/M6+P13)</f>
        <v>0.20703933747412007</v>
      </c>
      <c r="E9" s="64">
        <f>1/(C9*0.001/C12+E6*0.001/M6+P13)</f>
        <v>0.17152658662092624</v>
      </c>
      <c r="F9" s="64">
        <f>1/(C9*0.001/C12+F6*0.001/M6+P13)</f>
        <v>0.14641288433382138</v>
      </c>
      <c r="G9" s="64">
        <f>1/(C9*0.001/C12+G6*0.001/M6+P13)</f>
        <v>0.1277139208173691</v>
      </c>
      <c r="H9" s="64">
        <f>1/(C9*0.001/C12+H6*0.001/M6+P13)</f>
        <v>0.11325028312570781</v>
      </c>
      <c r="I9" s="64">
        <f>1/(C9*0.001/C12+I6*0.001/M6+P13)</f>
        <v>0.10172939979654121</v>
      </c>
      <c r="J9" s="64">
        <f>1/(C9*0.001/C12+J6*0.001/M6+P13)</f>
        <v>9.2336103416435819E-2</v>
      </c>
      <c r="K9" s="65">
        <f>1/(C9*0.001/C12+K6*0.001/M6+P13)</f>
        <v>8.453085376162299E-2</v>
      </c>
      <c r="L9" s="11"/>
      <c r="M9" s="11"/>
      <c r="N9" s="11"/>
      <c r="O9" s="90" t="s">
        <v>51</v>
      </c>
      <c r="P9" s="17">
        <v>99999</v>
      </c>
      <c r="Q9" s="15">
        <v>0</v>
      </c>
      <c r="R9" s="42"/>
    </row>
    <row r="10" spans="1:20" ht="15.75" thickBot="1" x14ac:dyDescent="0.3">
      <c r="A10" s="22"/>
      <c r="B10" s="127"/>
      <c r="C10" s="40">
        <v>320</v>
      </c>
      <c r="D10" s="73">
        <f>1/(C10*0.001/C12+D6*0.001/M6+P13)</f>
        <v>0.20562028786840303</v>
      </c>
      <c r="E10" s="67">
        <f>1/(C10*0.001/C12+E6*0.001/M6+P13)</f>
        <v>0.17055144968732233</v>
      </c>
      <c r="F10" s="67">
        <f>1/(C10*0.001/C12+F6*0.001/M6+P13)</f>
        <v>0.14570179698882954</v>
      </c>
      <c r="G10" s="67">
        <f>1/(C10*0.001/C12+G6*0.001/M6+P13)</f>
        <v>0.1271725307333616</v>
      </c>
      <c r="H10" s="67">
        <f>1/(C10*0.001/C12+H6*0.001/M6+P13)</f>
        <v>0.11282437006393381</v>
      </c>
      <c r="I10" s="67">
        <f>1/(C10*0.001/C12+I6*0.001/M6+P13)</f>
        <v>0.1013856032443393</v>
      </c>
      <c r="J10" s="67">
        <f>1/(C10*0.001/C12+J6*0.001/M6+P13)</f>
        <v>9.2052776925437257E-2</v>
      </c>
      <c r="K10" s="68">
        <f>1/(C10*0.001/C12+K6*0.001/M6+P13)</f>
        <v>8.4293340826074745E-2</v>
      </c>
      <c r="L10" s="11"/>
      <c r="M10" s="11"/>
      <c r="N10" s="11"/>
      <c r="O10" s="90" t="s">
        <v>52</v>
      </c>
      <c r="P10" s="17">
        <v>99999</v>
      </c>
      <c r="Q10" s="15">
        <v>0</v>
      </c>
      <c r="R10" s="42"/>
    </row>
    <row r="11" spans="1:20" ht="67.5" x14ac:dyDescent="0.25">
      <c r="A11" s="22"/>
      <c r="B11" s="36" t="s">
        <v>58</v>
      </c>
      <c r="C11" s="37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0" t="s">
        <v>6</v>
      </c>
      <c r="P11" s="17">
        <f>Sojaerijuhtivused!$B$40</f>
        <v>0.04</v>
      </c>
      <c r="Q11" s="15"/>
      <c r="R11" s="42"/>
    </row>
    <row r="12" spans="1:20" ht="48" thickBot="1" x14ac:dyDescent="0.3">
      <c r="A12" s="22"/>
      <c r="B12" s="35" t="s">
        <v>138</v>
      </c>
      <c r="C12" s="29">
        <f>Sojaerijuhtivused!$B$26</f>
        <v>1.5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0"/>
      <c r="P12" s="17"/>
      <c r="Q12" s="15"/>
      <c r="R12" s="42"/>
    </row>
    <row r="13" spans="1:20" ht="47.25" x14ac:dyDescent="0.25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48" t="s">
        <v>142</v>
      </c>
      <c r="P13" s="17">
        <f>P4+Q7*0.001/P7+Q8*0.001/P8+Q9*0.001/P9+Q10*0.001/P10+P11</f>
        <v>0.65</v>
      </c>
      <c r="Q13" s="15"/>
      <c r="R13" s="42"/>
    </row>
    <row r="14" spans="1:20" ht="15.75" thickBot="1" x14ac:dyDescent="0.3">
      <c r="A14" s="2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1"/>
      <c r="P14" s="45"/>
      <c r="Q14" s="46"/>
      <c r="R14" s="47"/>
    </row>
    <row r="15" spans="1:20" ht="15.75" thickBot="1" x14ac:dyDescent="0.3">
      <c r="P15"/>
      <c r="Q15"/>
    </row>
    <row r="16" spans="1:20" ht="15.75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08" t="s">
        <v>60</v>
      </c>
      <c r="P16" s="109"/>
      <c r="Q16" s="109"/>
      <c r="R16" s="110"/>
    </row>
    <row r="17" spans="1:20" ht="33.75" thickBot="1" x14ac:dyDescent="0.4">
      <c r="A17" s="22"/>
      <c r="B17" s="11"/>
      <c r="C17" s="11"/>
      <c r="D17" s="5"/>
      <c r="E17" s="5"/>
      <c r="F17" s="5"/>
      <c r="G17" s="5"/>
      <c r="H17" s="11"/>
      <c r="I17" s="11"/>
      <c r="J17" s="11"/>
      <c r="K17" s="11"/>
      <c r="L17" s="11"/>
      <c r="M17" s="11"/>
      <c r="N17" s="11"/>
      <c r="O17" s="90"/>
      <c r="P17" s="12" t="s">
        <v>134</v>
      </c>
      <c r="Q17" s="25" t="s">
        <v>46</v>
      </c>
      <c r="R17" s="42"/>
      <c r="T17" s="3"/>
    </row>
    <row r="18" spans="1:20" ht="19.5" thickBot="1" x14ac:dyDescent="0.35">
      <c r="A18" s="22"/>
      <c r="B18" s="111" t="s">
        <v>105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3"/>
      <c r="N18" s="11"/>
      <c r="O18" s="90" t="s">
        <v>5</v>
      </c>
      <c r="P18" s="17">
        <f>Sojaerijuhtivused!$B$39</f>
        <v>0.1</v>
      </c>
      <c r="Q18" s="15"/>
      <c r="R18" s="42"/>
    </row>
    <row r="19" spans="1:20" ht="48" thickBot="1" x14ac:dyDescent="0.3">
      <c r="A19" s="22"/>
      <c r="B19" s="114" t="s">
        <v>133</v>
      </c>
      <c r="C19" s="115"/>
      <c r="D19" s="118" t="s">
        <v>56</v>
      </c>
      <c r="E19" s="119"/>
      <c r="F19" s="119"/>
      <c r="G19" s="119"/>
      <c r="H19" s="119"/>
      <c r="I19" s="119"/>
      <c r="J19" s="119"/>
      <c r="K19" s="120"/>
      <c r="L19" s="27" t="s">
        <v>55</v>
      </c>
      <c r="M19" s="55" t="s">
        <v>137</v>
      </c>
      <c r="N19" s="11"/>
      <c r="O19" s="90"/>
      <c r="P19" s="17"/>
      <c r="Q19" s="15"/>
      <c r="R19" s="42"/>
    </row>
    <row r="20" spans="1:20" s="2" customFormat="1" ht="15.75" customHeight="1" thickBot="1" x14ac:dyDescent="0.3">
      <c r="A20" s="23"/>
      <c r="B20" s="116"/>
      <c r="C20" s="117"/>
      <c r="D20" s="86">
        <v>200</v>
      </c>
      <c r="E20" s="32">
        <v>250</v>
      </c>
      <c r="F20" s="32">
        <v>300</v>
      </c>
      <c r="G20" s="32">
        <v>350</v>
      </c>
      <c r="H20" s="32">
        <v>400</v>
      </c>
      <c r="I20" s="32">
        <v>450</v>
      </c>
      <c r="J20" s="32">
        <v>500</v>
      </c>
      <c r="K20" s="34">
        <v>550</v>
      </c>
      <c r="L20" s="28" t="s">
        <v>3</v>
      </c>
      <c r="M20" s="30">
        <f>Sojaerijuhtivused!$B$16</f>
        <v>0.04</v>
      </c>
      <c r="N20" s="6"/>
      <c r="O20" s="90"/>
      <c r="P20" s="7"/>
      <c r="Q20" s="6"/>
      <c r="R20" s="26"/>
    </row>
    <row r="21" spans="1:20" ht="15" customHeight="1" x14ac:dyDescent="0.25">
      <c r="A21" s="22"/>
      <c r="B21" s="121" t="s">
        <v>59</v>
      </c>
      <c r="C21" s="38">
        <v>200</v>
      </c>
      <c r="D21" s="69">
        <f>1/(C21*0.001/C26+D20*0.001/M20+P27)</f>
        <v>0.17291066282420747</v>
      </c>
      <c r="E21" s="70">
        <f>1/(C21*0.001/C26+E20*0.001/M20+P27)</f>
        <v>0.14218009478672985</v>
      </c>
      <c r="F21" s="70">
        <f>1/(C21*0.001/C26+F20*0.001/M20+P27)</f>
        <v>0.12072434607645875</v>
      </c>
      <c r="G21" s="70">
        <f>1/(C21*0.001/C26+G20*0.001/M20+P27)</f>
        <v>0.1048951048951049</v>
      </c>
      <c r="H21" s="70">
        <f>1/(C21*0.001/C26+H20*0.001/M20+P27)</f>
        <v>9.2735703245749618E-2</v>
      </c>
      <c r="I21" s="70">
        <f>1/(C21*0.001/C26+I20*0.001/M20+P27)</f>
        <v>8.3102493074792241E-2</v>
      </c>
      <c r="J21" s="70">
        <f>1/(C21*0.001/C26+J20*0.001/M20+P27)</f>
        <v>7.5282308657465491E-2</v>
      </c>
      <c r="K21" s="71">
        <f>1/(C21*0.001/C26+K20*0.001/M20+P27)</f>
        <v>6.8807339449541288E-2</v>
      </c>
      <c r="L21" s="11"/>
      <c r="M21" s="11"/>
      <c r="N21" s="11"/>
      <c r="O21" s="44" t="s">
        <v>23</v>
      </c>
      <c r="P21" s="17">
        <f>Sojaerijuhtivused!$B$21</f>
        <v>0.06</v>
      </c>
      <c r="Q21" s="15">
        <v>30</v>
      </c>
      <c r="R21" s="42"/>
    </row>
    <row r="22" spans="1:20" ht="15" customHeight="1" x14ac:dyDescent="0.25">
      <c r="A22" s="22"/>
      <c r="B22" s="122"/>
      <c r="C22" s="39">
        <v>220</v>
      </c>
      <c r="D22" s="72">
        <f>1/(C22*0.001/C26+D20*0.001/M20+P27)</f>
        <v>0.17251293847038526</v>
      </c>
      <c r="E22" s="64">
        <f>1/(C22*0.001/C26+E20*0.001/M20+P27)</f>
        <v>0.14191106906338694</v>
      </c>
      <c r="F22" s="64">
        <f>1/(C22*0.001/C26+F20*0.001/M20+P27)</f>
        <v>0.12053033346725592</v>
      </c>
      <c r="G22" s="64">
        <f>1/(C22*0.001/C26+G20*0.001/M20+P27)</f>
        <v>0.10474860335195531</v>
      </c>
      <c r="H22" s="64">
        <f>1/(C22*0.001/C26+H20*0.001/M20+P27)</f>
        <v>9.2621179376350726E-2</v>
      </c>
      <c r="I22" s="64">
        <f>1/(C22*0.001/C26+I20*0.001/M20+P27)</f>
        <v>8.3010514665190924E-2</v>
      </c>
      <c r="J22" s="64">
        <f>1/(C22*0.001/C26+J20*0.001/M20+P27)</f>
        <v>7.5206818751566804E-2</v>
      </c>
      <c r="K22" s="65">
        <f>1/(C22*0.001/C26+K20*0.001/M20+P27)</f>
        <v>6.8744271310724109E-2</v>
      </c>
      <c r="L22" s="11"/>
      <c r="M22" s="11"/>
      <c r="N22" s="11"/>
      <c r="O22" s="90" t="s">
        <v>104</v>
      </c>
      <c r="P22" s="17">
        <f>Sojaerijuhtivused!$B$27</f>
        <v>1</v>
      </c>
      <c r="Q22" s="15">
        <v>10</v>
      </c>
      <c r="R22" s="42"/>
    </row>
    <row r="23" spans="1:20" ht="15" customHeight="1" x14ac:dyDescent="0.25">
      <c r="A23" s="22"/>
      <c r="B23" s="122"/>
      <c r="C23" s="39">
        <v>270</v>
      </c>
      <c r="D23" s="72">
        <f>1/(C23*0.001/C26+D20*0.001/M20+P27)</f>
        <v>0.17152658662092624</v>
      </c>
      <c r="E23" s="64">
        <f>1/(C23*0.001/C26+E20*0.001/M20+P27)</f>
        <v>0.14124293785310735</v>
      </c>
      <c r="F23" s="64">
        <f>1/(C23*0.001/C26+F20*0.001/M20+P27)</f>
        <v>0.12004801920768307</v>
      </c>
      <c r="G23" s="64">
        <f>1/(C23*0.001/C26+G20*0.001/M20+P27)</f>
        <v>0.10438413361169102</v>
      </c>
      <c r="H23" s="64">
        <f>1/(C23*0.001/C26+H20*0.001/M20+P27)</f>
        <v>9.2336103416435819E-2</v>
      </c>
      <c r="I23" s="64">
        <f>1/(C23*0.001/C26+I20*0.001/M20+P27)</f>
        <v>8.2781456953642391E-2</v>
      </c>
      <c r="J23" s="64">
        <f>1/(C23*0.001/C26+J20*0.001/M20+P27)</f>
        <v>7.5018754688672168E-2</v>
      </c>
      <c r="K23" s="65">
        <f>1/(C23*0.001/C26+K20*0.001/M20+P27)</f>
        <v>6.8587105624142664E-2</v>
      </c>
      <c r="L23" s="11"/>
      <c r="M23" s="11"/>
      <c r="N23" s="11"/>
      <c r="O23" s="90" t="s">
        <v>51</v>
      </c>
      <c r="P23" s="17">
        <v>99999</v>
      </c>
      <c r="Q23" s="15">
        <v>0</v>
      </c>
      <c r="R23" s="42"/>
    </row>
    <row r="24" spans="1:20" ht="15.75" customHeight="1" thickBot="1" x14ac:dyDescent="0.3">
      <c r="A24" s="22"/>
      <c r="B24" s="123"/>
      <c r="C24" s="40">
        <v>320</v>
      </c>
      <c r="D24" s="73">
        <f>1/(C24*0.001/C26+D20*0.001/M20+P27)</f>
        <v>0.17055144968732233</v>
      </c>
      <c r="E24" s="67">
        <f>1/(C24*0.001/C26+E20*0.001/M20+P27)</f>
        <v>0.14058106841611998</v>
      </c>
      <c r="F24" s="67">
        <f>1/(C24*0.001/C26+F20*0.001/M20+P27)</f>
        <v>0.1195695496213631</v>
      </c>
      <c r="G24" s="67">
        <f>1/(C24*0.001/C26+G20*0.001/M20+P27)</f>
        <v>0.10402219140083217</v>
      </c>
      <c r="H24" s="67">
        <f>1/(C24*0.001/C26+H20*0.001/M20+P27)</f>
        <v>9.2052776925437257E-2</v>
      </c>
      <c r="I24" s="67">
        <f>1/(C24*0.001/C26+I20*0.001/M20+P27)</f>
        <v>8.2553659878921298E-2</v>
      </c>
      <c r="J24" s="67">
        <f>1/(C24*0.001/C26+J20*0.001/M20+P27)</f>
        <v>7.4831628835120984E-2</v>
      </c>
      <c r="K24" s="68">
        <f>1/(C24*0.001/C26+K20*0.001/M20+P27)</f>
        <v>6.8430656934306569E-2</v>
      </c>
      <c r="L24" s="11"/>
      <c r="M24" s="11"/>
      <c r="N24" s="11"/>
      <c r="O24" s="90" t="s">
        <v>52</v>
      </c>
      <c r="P24" s="17">
        <v>99999</v>
      </c>
      <c r="Q24" s="15">
        <v>0</v>
      </c>
      <c r="R24" s="42"/>
    </row>
    <row r="25" spans="1:20" ht="67.5" x14ac:dyDescent="0.25">
      <c r="A25" s="22"/>
      <c r="B25" s="36" t="s">
        <v>58</v>
      </c>
      <c r="C25" s="37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0" t="s">
        <v>6</v>
      </c>
      <c r="P25" s="17">
        <f>Sojaerijuhtivused!$B$40</f>
        <v>0.04</v>
      </c>
      <c r="Q25" s="15"/>
      <c r="R25" s="42"/>
    </row>
    <row r="26" spans="1:20" ht="48" thickBot="1" x14ac:dyDescent="0.3">
      <c r="A26" s="22"/>
      <c r="B26" s="35" t="s">
        <v>138</v>
      </c>
      <c r="C26" s="29">
        <f>Sojaerijuhtivused!$B$26</f>
        <v>1.5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0"/>
      <c r="P26" s="17"/>
      <c r="Q26" s="15"/>
      <c r="R26" s="42"/>
    </row>
    <row r="27" spans="1:20" ht="47.25" x14ac:dyDescent="0.25">
      <c r="A27" s="22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8" t="s">
        <v>142</v>
      </c>
      <c r="P27" s="17">
        <f>P18+Q21*0.001/P21+Q22*0.001/P22+Q23*0.001/P23+Q24*0.001/P24+P25</f>
        <v>0.65</v>
      </c>
      <c r="Q27" s="15"/>
      <c r="R27" s="42"/>
    </row>
    <row r="28" spans="1:20" ht="15.75" thickBot="1" x14ac:dyDescent="0.3">
      <c r="A28" s="24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91"/>
      <c r="P28" s="45"/>
      <c r="Q28" s="46"/>
      <c r="R28" s="47"/>
    </row>
    <row r="29" spans="1:20" ht="15.75" thickBot="1" x14ac:dyDescent="0.3"/>
    <row r="30" spans="1:20" ht="15.75" thickBo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08" t="s">
        <v>60</v>
      </c>
      <c r="P30" s="109"/>
      <c r="Q30" s="109"/>
      <c r="R30" s="110"/>
    </row>
    <row r="31" spans="1:20" ht="33.75" thickBot="1" x14ac:dyDescent="0.4">
      <c r="A31" s="22"/>
      <c r="B31" s="11"/>
      <c r="C31" s="11"/>
      <c r="D31" s="5"/>
      <c r="E31" s="5"/>
      <c r="F31" s="5"/>
      <c r="G31" s="5"/>
      <c r="H31" s="11"/>
      <c r="I31" s="11"/>
      <c r="J31" s="11"/>
      <c r="K31" s="11"/>
      <c r="L31" s="11"/>
      <c r="M31" s="11"/>
      <c r="N31" s="11"/>
      <c r="O31" s="90"/>
      <c r="P31" s="12" t="s">
        <v>134</v>
      </c>
      <c r="Q31" s="25" t="s">
        <v>46</v>
      </c>
      <c r="R31" s="42"/>
      <c r="T31" s="3"/>
    </row>
    <row r="32" spans="1:20" ht="19.5" thickBot="1" x14ac:dyDescent="0.35">
      <c r="A32" s="22"/>
      <c r="B32" s="111" t="s">
        <v>117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  <c r="N32" s="11"/>
      <c r="O32" s="90" t="s">
        <v>5</v>
      </c>
      <c r="P32" s="17">
        <f>Sojaerijuhtivused!$B$39</f>
        <v>0.1</v>
      </c>
      <c r="Q32" s="15"/>
      <c r="R32" s="42"/>
    </row>
    <row r="33" spans="1:18" ht="48" customHeight="1" thickBot="1" x14ac:dyDescent="0.3">
      <c r="A33" s="22"/>
      <c r="B33" s="114" t="s">
        <v>133</v>
      </c>
      <c r="C33" s="115"/>
      <c r="D33" s="118" t="s">
        <v>56</v>
      </c>
      <c r="E33" s="119"/>
      <c r="F33" s="119"/>
      <c r="G33" s="119"/>
      <c r="H33" s="119"/>
      <c r="I33" s="119"/>
      <c r="J33" s="119"/>
      <c r="K33" s="120"/>
      <c r="L33" s="27" t="s">
        <v>55</v>
      </c>
      <c r="M33" s="55" t="s">
        <v>137</v>
      </c>
      <c r="N33" s="11"/>
      <c r="O33" s="90"/>
      <c r="P33" s="17"/>
      <c r="Q33" s="15"/>
      <c r="R33" s="42"/>
    </row>
    <row r="34" spans="1:18" s="2" customFormat="1" ht="15.75" customHeight="1" thickBot="1" x14ac:dyDescent="0.3">
      <c r="A34" s="23"/>
      <c r="B34" s="116"/>
      <c r="C34" s="117"/>
      <c r="D34" s="86">
        <v>200</v>
      </c>
      <c r="E34" s="32">
        <v>250</v>
      </c>
      <c r="F34" s="32">
        <v>300</v>
      </c>
      <c r="G34" s="32">
        <v>350</v>
      </c>
      <c r="H34" s="32">
        <v>400</v>
      </c>
      <c r="I34" s="32">
        <v>450</v>
      </c>
      <c r="J34" s="32">
        <v>500</v>
      </c>
      <c r="K34" s="34">
        <v>550</v>
      </c>
      <c r="L34" s="28" t="s">
        <v>37</v>
      </c>
      <c r="M34" s="30">
        <f>Sojaerijuhtivused!$B$20</f>
        <v>3.5999999999999997E-2</v>
      </c>
      <c r="N34" s="6"/>
      <c r="O34" s="90"/>
      <c r="P34" s="7"/>
      <c r="Q34" s="6"/>
      <c r="R34" s="26"/>
    </row>
    <row r="35" spans="1:18" ht="15" customHeight="1" x14ac:dyDescent="0.25">
      <c r="A35" s="22"/>
      <c r="B35" s="121" t="s">
        <v>59</v>
      </c>
      <c r="C35" s="38">
        <v>200</v>
      </c>
      <c r="D35" s="69">
        <f>1/(C35*0.001/C40+D34*0.001/M34+P41)</f>
        <v>0.15775635407537245</v>
      </c>
      <c r="E35" s="70">
        <f>1/(C35*0.001/C40+E34*0.001/M34+P41)</f>
        <v>0.12940330697340041</v>
      </c>
      <c r="F35" s="70">
        <f>1/(C35*0.001/C40+F34*0.001/M34+P41)</f>
        <v>0.10968921389396709</v>
      </c>
      <c r="G35" s="70">
        <f>1/(C35*0.001/C40+G34*0.001/M34+P41)</f>
        <v>9.5187731359069272E-2</v>
      </c>
      <c r="H35" s="70">
        <f>1/(C35*0.001/C40+H34*0.001/M34+P41)</f>
        <v>8.4072863148061644E-2</v>
      </c>
      <c r="I35" s="70">
        <f>1/(C35*0.001/C40+I34*0.001/M34+P41)</f>
        <v>7.5282308657465491E-2</v>
      </c>
      <c r="J35" s="70">
        <f>1/(C35*0.001/C40+J34*0.001/M34+P41)</f>
        <v>6.8156001514577805E-2</v>
      </c>
      <c r="K35" s="71">
        <f>1/(C35*0.001/C40+K34*0.001/M34+P41)</f>
        <v>6.2262193012798332E-2</v>
      </c>
      <c r="L35" s="11"/>
      <c r="M35" s="11"/>
      <c r="N35" s="11"/>
      <c r="O35" s="44" t="s">
        <v>23</v>
      </c>
      <c r="P35" s="17">
        <f>Sojaerijuhtivused!$B$21</f>
        <v>0.06</v>
      </c>
      <c r="Q35" s="15">
        <v>30</v>
      </c>
      <c r="R35" s="42"/>
    </row>
    <row r="36" spans="1:18" ht="15" customHeight="1" x14ac:dyDescent="0.25">
      <c r="A36" s="22"/>
      <c r="B36" s="122"/>
      <c r="C36" s="39">
        <v>220</v>
      </c>
      <c r="D36" s="72">
        <f>1/(C36*0.001/C40+D34*0.001/M34+P41)</f>
        <v>0.15742522301906592</v>
      </c>
      <c r="E36" s="64">
        <f>1/(C36*0.001/C40+E34*0.001/M34+P41)</f>
        <v>0.12918042198937849</v>
      </c>
      <c r="F36" s="64">
        <f>1/(C36*0.001/C40+F34*0.001/M34+P41)</f>
        <v>0.10952902519167579</v>
      </c>
      <c r="G36" s="64">
        <f>1/(C36*0.001/C40+G34*0.001/M34+P41)</f>
        <v>9.5067075102989326E-2</v>
      </c>
      <c r="H36" s="64">
        <f>1/(C36*0.001/C40+H34*0.001/M34+P41)</f>
        <v>8.3978725389567965E-2</v>
      </c>
      <c r="I36" s="64">
        <f>1/(C36*0.001/C40+I34*0.001/M34+P41)</f>
        <v>7.5206818751566804E-2</v>
      </c>
      <c r="J36" s="64">
        <f>1/(C36*0.001/C40+J34*0.001/M34+P41)</f>
        <v>6.8094121207535746E-2</v>
      </c>
      <c r="K36" s="65">
        <f>1/(C36*0.001/C40+K34*0.001/M34+P41)</f>
        <v>6.2210548144051976E-2</v>
      </c>
      <c r="L36" s="11"/>
      <c r="M36" s="11"/>
      <c r="N36" s="11"/>
      <c r="O36" s="90" t="s">
        <v>104</v>
      </c>
      <c r="P36" s="17">
        <f>Sojaerijuhtivused!$B$27</f>
        <v>1</v>
      </c>
      <c r="Q36" s="15">
        <v>10</v>
      </c>
      <c r="R36" s="42"/>
    </row>
    <row r="37" spans="1:18" ht="15" customHeight="1" x14ac:dyDescent="0.25">
      <c r="A37" s="22"/>
      <c r="B37" s="122"/>
      <c r="C37" s="39">
        <v>270</v>
      </c>
      <c r="D37" s="72">
        <f>1/(C37*0.001/C40+D34*0.001/M34+P41)</f>
        <v>0.15660344527579606</v>
      </c>
      <c r="E37" s="64">
        <f>1/(C37*0.001/C40+E34*0.001/M34+P41)</f>
        <v>0.12862655423753036</v>
      </c>
      <c r="F37" s="64">
        <f>1/(C37*0.001/C40+F34*0.001/M34+P41)</f>
        <v>0.10913059294288832</v>
      </c>
      <c r="G37" s="64">
        <f>1/(C37*0.001/C40+G34*0.001/M34+P41)</f>
        <v>9.4766768453195732E-2</v>
      </c>
      <c r="H37" s="64">
        <f>1/(C37*0.001/C40+H34*0.001/M34+P41)</f>
        <v>8.3744300735088859E-2</v>
      </c>
      <c r="I37" s="64">
        <f>1/(C37*0.001/C40+I34*0.001/M34+P41)</f>
        <v>7.5018754688672154E-2</v>
      </c>
      <c r="J37" s="64">
        <f>1/(C37*0.001/C40+J34*0.001/M34+P41)</f>
        <v>6.7939910923227903E-2</v>
      </c>
      <c r="K37" s="65">
        <f>1/(C37*0.001/C40+K34*0.001/M34+P41)</f>
        <v>6.2081810029661302E-2</v>
      </c>
      <c r="L37" s="11"/>
      <c r="M37" s="11"/>
      <c r="N37" s="11"/>
      <c r="O37" s="90" t="s">
        <v>51</v>
      </c>
      <c r="P37" s="17">
        <v>99999</v>
      </c>
      <c r="Q37" s="15">
        <v>0</v>
      </c>
      <c r="R37" s="42"/>
    </row>
    <row r="38" spans="1:18" ht="15.75" customHeight="1" thickBot="1" x14ac:dyDescent="0.3">
      <c r="A38" s="22"/>
      <c r="B38" s="123"/>
      <c r="C38" s="40">
        <v>320</v>
      </c>
      <c r="D38" s="73">
        <f>1/(C38*0.001/C40+D34*0.001/M34+P41)</f>
        <v>0.15579020252726328</v>
      </c>
      <c r="E38" s="67">
        <f>1/(C38*0.001/C40+E34*0.001/M34+P41)</f>
        <v>0.128077415682368</v>
      </c>
      <c r="F38" s="67">
        <f>1/(C38*0.001/C40+F34*0.001/M34+P41)</f>
        <v>0.10873504893077202</v>
      </c>
      <c r="G38" s="67">
        <f>1/(C38*0.001/C40+G34*0.001/M34+P41)</f>
        <v>9.4468353101710922E-2</v>
      </c>
      <c r="H38" s="67">
        <f>1/(C38*0.001/C40+H34*0.001/M34+P41)</f>
        <v>8.3511181219263236E-2</v>
      </c>
      <c r="I38" s="67">
        <f>1/(C38*0.001/C40+I34*0.001/M34+P41)</f>
        <v>7.483162883512097E-2</v>
      </c>
      <c r="J38" s="67">
        <f>1/(C38*0.001/C40+J34*0.001/M34+P41)</f>
        <v>6.7786397529562406E-2</v>
      </c>
      <c r="K38" s="68">
        <f>1/(C38*0.001/C40+K34*0.001/M34+P41)</f>
        <v>6.1953603634611408E-2</v>
      </c>
      <c r="L38" s="11"/>
      <c r="M38" s="11"/>
      <c r="N38" s="11"/>
      <c r="O38" s="90" t="s">
        <v>52</v>
      </c>
      <c r="P38" s="17">
        <v>99999</v>
      </c>
      <c r="Q38" s="15">
        <v>0</v>
      </c>
      <c r="R38" s="42"/>
    </row>
    <row r="39" spans="1:18" ht="67.5" x14ac:dyDescent="0.25">
      <c r="A39" s="22"/>
      <c r="B39" s="36" t="s">
        <v>58</v>
      </c>
      <c r="C39" s="37" t="s">
        <v>22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90" t="s">
        <v>6</v>
      </c>
      <c r="P39" s="17">
        <f>Sojaerijuhtivused!$B$40</f>
        <v>0.04</v>
      </c>
      <c r="Q39" s="15"/>
      <c r="R39" s="42"/>
    </row>
    <row r="40" spans="1:18" ht="48" thickBot="1" x14ac:dyDescent="0.3">
      <c r="A40" s="22"/>
      <c r="B40" s="35" t="s">
        <v>138</v>
      </c>
      <c r="C40" s="29">
        <f>Sojaerijuhtivused!$B$26</f>
        <v>1.5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90"/>
      <c r="P40" s="17"/>
      <c r="Q40" s="15"/>
      <c r="R40" s="42"/>
    </row>
    <row r="41" spans="1:18" ht="47.25" x14ac:dyDescent="0.25">
      <c r="A41" s="2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48" t="s">
        <v>142</v>
      </c>
      <c r="P41" s="17">
        <f>P32+Q35*0.001/P35+Q36*0.001/P36+Q37*0.001/P37+Q38*0.001/P38+P39</f>
        <v>0.65</v>
      </c>
      <c r="Q41" s="15"/>
      <c r="R41" s="42"/>
    </row>
    <row r="42" spans="1:18" ht="15.75" thickBot="1" x14ac:dyDescent="0.3">
      <c r="A42" s="2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91"/>
      <c r="P42" s="45"/>
      <c r="Q42" s="46"/>
      <c r="R42" s="47"/>
    </row>
  </sheetData>
  <mergeCells count="15">
    <mergeCell ref="O2:R2"/>
    <mergeCell ref="B4:M4"/>
    <mergeCell ref="B5:C6"/>
    <mergeCell ref="D5:K5"/>
    <mergeCell ref="B35:B38"/>
    <mergeCell ref="B7:B10"/>
    <mergeCell ref="O16:R16"/>
    <mergeCell ref="B18:M18"/>
    <mergeCell ref="B19:C20"/>
    <mergeCell ref="D19:K19"/>
    <mergeCell ref="B21:B24"/>
    <mergeCell ref="O30:R30"/>
    <mergeCell ref="B32:M32"/>
    <mergeCell ref="B33:C34"/>
    <mergeCell ref="D33:K33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6"/>
  <sheetViews>
    <sheetView zoomScale="90" zoomScaleNormal="90" workbookViewId="0">
      <selection activeCell="N14" sqref="N14"/>
    </sheetView>
  </sheetViews>
  <sheetFormatPr defaultColWidth="21.5703125" defaultRowHeight="15" x14ac:dyDescent="0.25"/>
  <cols>
    <col min="1" max="1" width="5.42578125" customWidth="1"/>
    <col min="3" max="3" width="12.7109375" customWidth="1"/>
    <col min="4" max="11" width="8.7109375" customWidth="1"/>
    <col min="12" max="13" width="6.7109375" customWidth="1"/>
    <col min="14" max="14" width="21.5703125" style="92"/>
    <col min="15" max="15" width="21.5703125" style="9"/>
    <col min="16" max="16" width="21.5703125" style="13"/>
  </cols>
  <sheetData>
    <row r="1" spans="1:19" ht="15.7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3"/>
      <c r="O1" s="17"/>
      <c r="P1" s="15"/>
      <c r="Q1" s="11"/>
    </row>
    <row r="2" spans="1:19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08" t="s">
        <v>60</v>
      </c>
      <c r="O2" s="109"/>
      <c r="P2" s="109"/>
      <c r="Q2" s="110"/>
    </row>
    <row r="3" spans="1:19" ht="33.75" thickBot="1" x14ac:dyDescent="0.4">
      <c r="A3" s="22"/>
      <c r="B3" s="11"/>
      <c r="C3" s="11"/>
      <c r="D3" s="11"/>
      <c r="E3" s="5"/>
      <c r="F3" s="5"/>
      <c r="G3" s="5"/>
      <c r="H3" s="5"/>
      <c r="I3" s="11"/>
      <c r="J3" s="11"/>
      <c r="K3" s="11"/>
      <c r="L3" s="11"/>
      <c r="M3" s="11"/>
      <c r="N3" s="90"/>
      <c r="O3" s="12" t="s">
        <v>134</v>
      </c>
      <c r="P3" s="25" t="s">
        <v>46</v>
      </c>
      <c r="Q3" s="42"/>
      <c r="S3" s="3"/>
    </row>
    <row r="4" spans="1:19" ht="19.5" thickBot="1" x14ac:dyDescent="0.35">
      <c r="A4" s="22"/>
      <c r="B4" s="111" t="s">
        <v>115</v>
      </c>
      <c r="C4" s="112"/>
      <c r="D4" s="112"/>
      <c r="E4" s="112"/>
      <c r="F4" s="112"/>
      <c r="G4" s="112"/>
      <c r="H4" s="112"/>
      <c r="I4" s="112"/>
      <c r="J4" s="112"/>
      <c r="K4" s="113"/>
      <c r="L4" s="77"/>
      <c r="M4" s="77"/>
      <c r="N4" s="90" t="s">
        <v>5</v>
      </c>
      <c r="O4" s="17">
        <f>Sojaerijuhtivused!$B$38</f>
        <v>0.13</v>
      </c>
      <c r="P4" s="15"/>
      <c r="Q4" s="42"/>
    </row>
    <row r="5" spans="1:19" ht="16.5" thickBot="1" x14ac:dyDescent="0.3">
      <c r="A5" s="22"/>
      <c r="B5" s="114" t="s">
        <v>133</v>
      </c>
      <c r="C5" s="132"/>
      <c r="D5" s="115"/>
      <c r="E5" s="118" t="s">
        <v>126</v>
      </c>
      <c r="F5" s="119"/>
      <c r="G5" s="119"/>
      <c r="H5" s="119"/>
      <c r="I5" s="119"/>
      <c r="J5" s="119"/>
      <c r="K5" s="134"/>
      <c r="L5" s="11"/>
      <c r="M5" s="11"/>
      <c r="N5" s="90"/>
      <c r="O5" s="17"/>
      <c r="P5" s="15"/>
      <c r="Q5" s="42"/>
    </row>
    <row r="6" spans="1:19" s="2" customFormat="1" ht="15.75" thickBot="1" x14ac:dyDescent="0.3">
      <c r="A6" s="23"/>
      <c r="B6" s="127"/>
      <c r="C6" s="133"/>
      <c r="D6" s="128"/>
      <c r="E6" s="81">
        <v>150</v>
      </c>
      <c r="F6" s="82">
        <v>175</v>
      </c>
      <c r="G6" s="82">
        <v>200</v>
      </c>
      <c r="H6" s="82">
        <v>250</v>
      </c>
      <c r="I6" s="82">
        <v>300</v>
      </c>
      <c r="J6" s="83">
        <v>350</v>
      </c>
      <c r="K6" s="84">
        <v>400</v>
      </c>
      <c r="L6" s="11"/>
      <c r="M6" s="11"/>
      <c r="N6" s="90"/>
      <c r="O6" s="7"/>
      <c r="P6" s="6"/>
      <c r="Q6" s="26"/>
    </row>
    <row r="7" spans="1:19" ht="15.75" x14ac:dyDescent="0.25">
      <c r="A7" s="22"/>
      <c r="B7" s="114" t="s">
        <v>137</v>
      </c>
      <c r="C7" s="75" t="s">
        <v>2</v>
      </c>
      <c r="D7" s="78">
        <f>Sojaerijuhtivused!$B$15</f>
        <v>0.05</v>
      </c>
      <c r="E7" s="69">
        <f>1/(E6*0.001/D7+O14)</f>
        <v>0.18975332068311196</v>
      </c>
      <c r="F7" s="70">
        <f>1/(F6*0.001/D7+O14)</f>
        <v>0.1733102253032929</v>
      </c>
      <c r="G7" s="70">
        <f>1/(G6*0.001/D7+O14)</f>
        <v>0.15948963317384371</v>
      </c>
      <c r="H7" s="70">
        <f>1/(H6*0.001/D7+O14)</f>
        <v>0.13755158184319122</v>
      </c>
      <c r="I7" s="70">
        <f>1/(I6*0.001/D7+O14)</f>
        <v>0.12091898428053205</v>
      </c>
      <c r="J7" s="70">
        <f>1/(J6*0.001/D7+O14)</f>
        <v>0.10787486515641856</v>
      </c>
      <c r="K7" s="71">
        <f>1/(K6*0.001/D7+O14)</f>
        <v>9.7370983446932818E-2</v>
      </c>
      <c r="L7" s="11"/>
      <c r="M7" s="11"/>
      <c r="N7" s="44" t="s">
        <v>23</v>
      </c>
      <c r="O7" s="17">
        <f>Sojaerijuhtivused!$B$21</f>
        <v>0.06</v>
      </c>
      <c r="P7" s="15">
        <v>50</v>
      </c>
      <c r="Q7" s="42"/>
    </row>
    <row r="8" spans="1:19" ht="15.75" x14ac:dyDescent="0.25">
      <c r="A8" s="22"/>
      <c r="B8" s="127"/>
      <c r="C8" s="74" t="s">
        <v>3</v>
      </c>
      <c r="D8" s="79">
        <f>Sojaerijuhtivused!$B$16</f>
        <v>0.04</v>
      </c>
      <c r="E8" s="72">
        <f>1/(E6*0.001/D8+O14)</f>
        <v>0.16611295681063123</v>
      </c>
      <c r="F8" s="64">
        <f>1/(F6*0.001/D8+O14)</f>
        <v>0.15048908954100829</v>
      </c>
      <c r="G8" s="64">
        <f>1/(G6*0.001/D8+O14)</f>
        <v>0.13755158184319122</v>
      </c>
      <c r="H8" s="64">
        <f>1/(H6*0.001/D8+O14)</f>
        <v>0.11737089201877934</v>
      </c>
      <c r="I8" s="64">
        <f>1/(I6*0.001/D8+O14)</f>
        <v>0.10235414534288639</v>
      </c>
      <c r="J8" s="64">
        <f>1/(J6*0.001/D8+O14)</f>
        <v>9.0744101633393831E-2</v>
      </c>
      <c r="K8" s="65">
        <f>1/(K6*0.001/D8+O14)</f>
        <v>8.1499592502037491E-2</v>
      </c>
      <c r="L8" s="11"/>
      <c r="M8" s="11"/>
      <c r="N8" s="90" t="s">
        <v>104</v>
      </c>
      <c r="O8" s="17">
        <f>Sojaerijuhtivused!$B$27</f>
        <v>1</v>
      </c>
      <c r="P8" s="15">
        <v>10</v>
      </c>
      <c r="Q8" s="42"/>
    </row>
    <row r="9" spans="1:19" ht="30.75" thickBot="1" x14ac:dyDescent="0.3">
      <c r="A9" s="22"/>
      <c r="B9" s="116"/>
      <c r="C9" s="76" t="s">
        <v>37</v>
      </c>
      <c r="D9" s="80">
        <f>Sojaerijuhtivused!$B$20</f>
        <v>3.5999999999999997E-2</v>
      </c>
      <c r="E9" s="73">
        <f>1/(E6*0.001/D9+O14)</f>
        <v>0.15535991714137751</v>
      </c>
      <c r="F9" s="67">
        <f>1/(F6*0.001/D9+O14)</f>
        <v>0.14023060143346835</v>
      </c>
      <c r="G9" s="67">
        <f>1/(G6*0.001/D9+O14)</f>
        <v>0.12778645463580859</v>
      </c>
      <c r="H9" s="67">
        <f>1/(H6*0.001/D9+O14)</f>
        <v>0.10852526226938382</v>
      </c>
      <c r="I9" s="67">
        <f>1/(I6*0.001/D9+O14)</f>
        <v>9.4309965419679342E-2</v>
      </c>
      <c r="J9" s="67">
        <f>1/(J6*0.001/D9+O14)</f>
        <v>8.3387380709719253E-2</v>
      </c>
      <c r="K9" s="68">
        <f>1/(K6*0.001/D9+O14)</f>
        <v>7.4732209582329984E-2</v>
      </c>
      <c r="L9" s="11"/>
      <c r="M9" s="11"/>
      <c r="N9" s="44" t="s">
        <v>121</v>
      </c>
      <c r="O9" s="17">
        <f>Sojaerijuhtivused!$B$21</f>
        <v>0.06</v>
      </c>
      <c r="P9" s="15">
        <v>70</v>
      </c>
      <c r="Q9" s="42"/>
    </row>
    <row r="10" spans="1:19" ht="15.75" x14ac:dyDescent="0.25">
      <c r="A10" s="22"/>
      <c r="B10" s="58"/>
      <c r="C10" s="58"/>
      <c r="D10" s="59"/>
      <c r="E10" s="11"/>
      <c r="F10" s="11"/>
      <c r="G10" s="11"/>
      <c r="H10" s="11"/>
      <c r="I10" s="11"/>
      <c r="J10" s="11"/>
      <c r="K10" s="11"/>
      <c r="L10" s="11"/>
      <c r="M10" s="11"/>
      <c r="N10" s="90" t="s">
        <v>52</v>
      </c>
      <c r="O10" s="17">
        <v>99999</v>
      </c>
      <c r="P10" s="15">
        <v>0</v>
      </c>
      <c r="Q10" s="42"/>
    </row>
    <row r="11" spans="1:19" ht="15.75" x14ac:dyDescent="0.25">
      <c r="A11" s="22"/>
      <c r="B11" s="58"/>
      <c r="C11" s="58"/>
      <c r="D11" s="59"/>
      <c r="E11" s="11"/>
      <c r="F11" s="11"/>
      <c r="G11" s="11"/>
      <c r="H11" s="11"/>
      <c r="I11" s="11"/>
      <c r="J11" s="11"/>
      <c r="K11" s="11"/>
      <c r="L11" s="11"/>
      <c r="M11" s="11"/>
      <c r="N11" s="90"/>
      <c r="O11" s="17"/>
      <c r="P11" s="15"/>
      <c r="Q11" s="42"/>
    </row>
    <row r="12" spans="1:19" x14ac:dyDescent="0.25">
      <c r="A12" s="2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0" t="s">
        <v>6</v>
      </c>
      <c r="O12" s="17">
        <f>O4</f>
        <v>0.13</v>
      </c>
      <c r="P12" s="15"/>
      <c r="Q12" s="42"/>
    </row>
    <row r="13" spans="1:19" x14ac:dyDescent="0.25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0"/>
      <c r="O13" s="17"/>
      <c r="P13" s="15"/>
      <c r="Q13" s="42"/>
    </row>
    <row r="14" spans="1:19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8" t="s">
        <v>142</v>
      </c>
      <c r="O14" s="17">
        <f>O4+P7*0.001/O7+P8*0.001/O8+P9*0.001/O9+P10*0.001/O10+O12</f>
        <v>2.27</v>
      </c>
      <c r="P14" s="15"/>
      <c r="Q14" s="42"/>
    </row>
    <row r="15" spans="1:19" ht="46.5" customHeight="1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91"/>
      <c r="O15" s="45"/>
      <c r="P15" s="46"/>
      <c r="Q15" s="47"/>
    </row>
    <row r="16" spans="1:19" x14ac:dyDescent="0.25">
      <c r="A16" s="11"/>
      <c r="E16" s="11"/>
      <c r="F16" s="11"/>
      <c r="G16" s="11"/>
      <c r="H16" s="11"/>
      <c r="I16" s="11"/>
      <c r="J16" s="11"/>
      <c r="K16" s="11"/>
      <c r="N16" s="93"/>
      <c r="O16" s="17"/>
      <c r="P16" s="15"/>
      <c r="Q16" s="11"/>
    </row>
  </sheetData>
  <mergeCells count="5">
    <mergeCell ref="N2:Q2"/>
    <mergeCell ref="B4:K4"/>
    <mergeCell ref="B5:D6"/>
    <mergeCell ref="E5:K5"/>
    <mergeCell ref="B7:B9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67"/>
  <sheetViews>
    <sheetView tabSelected="1" topLeftCell="A51" workbookViewId="0">
      <selection activeCell="O73" sqref="O73"/>
    </sheetView>
  </sheetViews>
  <sheetFormatPr defaultRowHeight="15" x14ac:dyDescent="0.25"/>
  <cols>
    <col min="1" max="1" width="5.42578125" customWidth="1"/>
    <col min="2" max="2" width="24.28515625" customWidth="1"/>
    <col min="3" max="3" width="14" customWidth="1"/>
    <col min="4" max="11" width="8.7109375" customWidth="1"/>
    <col min="12" max="13" width="6.7109375" customWidth="1"/>
    <col min="14" max="14" width="33.5703125" style="92" customWidth="1"/>
    <col min="15" max="15" width="24.7109375" style="9" customWidth="1"/>
    <col min="16" max="16" width="13.28515625" style="13" customWidth="1"/>
  </cols>
  <sheetData>
    <row r="1" spans="1:19" ht="15.7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3"/>
      <c r="O1" s="17"/>
      <c r="P1" s="15"/>
      <c r="Q1" s="11"/>
    </row>
    <row r="2" spans="1:19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08" t="s">
        <v>60</v>
      </c>
      <c r="O2" s="109"/>
      <c r="P2" s="109"/>
      <c r="Q2" s="110"/>
    </row>
    <row r="3" spans="1:19" ht="33.75" thickBot="1" x14ac:dyDescent="0.4">
      <c r="A3" s="22"/>
      <c r="B3" s="11"/>
      <c r="C3" s="11"/>
      <c r="D3" s="11"/>
      <c r="E3" s="5"/>
      <c r="F3" s="5"/>
      <c r="G3" s="5"/>
      <c r="H3" s="5"/>
      <c r="I3" s="11"/>
      <c r="J3" s="11"/>
      <c r="K3" s="11"/>
      <c r="L3" s="11"/>
      <c r="M3" s="11"/>
      <c r="N3" s="90"/>
      <c r="O3" s="12" t="s">
        <v>134</v>
      </c>
      <c r="P3" s="25" t="s">
        <v>46</v>
      </c>
      <c r="Q3" s="42"/>
      <c r="S3" s="3"/>
    </row>
    <row r="4" spans="1:19" ht="19.5" thickBot="1" x14ac:dyDescent="0.35">
      <c r="A4" s="22"/>
      <c r="B4" s="135" t="s">
        <v>123</v>
      </c>
      <c r="C4" s="136"/>
      <c r="D4" s="136"/>
      <c r="E4" s="136"/>
      <c r="F4" s="136"/>
      <c r="G4" s="136"/>
      <c r="H4" s="136"/>
      <c r="I4" s="136"/>
      <c r="J4" s="136"/>
      <c r="K4" s="137"/>
      <c r="L4" s="77"/>
      <c r="M4" s="11"/>
      <c r="N4" s="90" t="s">
        <v>5</v>
      </c>
      <c r="O4" s="17">
        <f>Sojaerijuhtivused!$B$38</f>
        <v>0.13</v>
      </c>
      <c r="P4" s="15"/>
      <c r="Q4" s="42"/>
    </row>
    <row r="5" spans="1:19" ht="16.5" thickBot="1" x14ac:dyDescent="0.3">
      <c r="A5" s="22"/>
      <c r="B5" s="114" t="s">
        <v>133</v>
      </c>
      <c r="C5" s="132"/>
      <c r="D5" s="115"/>
      <c r="E5" s="118" t="s">
        <v>126</v>
      </c>
      <c r="F5" s="119"/>
      <c r="G5" s="119"/>
      <c r="H5" s="119"/>
      <c r="I5" s="119"/>
      <c r="J5" s="119"/>
      <c r="K5" s="134"/>
      <c r="L5" s="11"/>
      <c r="M5" s="11"/>
      <c r="N5" s="90"/>
      <c r="O5" s="17"/>
      <c r="P5" s="15"/>
      <c r="Q5" s="42"/>
    </row>
    <row r="6" spans="1:19" s="2" customFormat="1" ht="15.75" thickBot="1" x14ac:dyDescent="0.3">
      <c r="A6" s="23"/>
      <c r="B6" s="127"/>
      <c r="C6" s="133"/>
      <c r="D6" s="128"/>
      <c r="E6" s="81">
        <v>150</v>
      </c>
      <c r="F6" s="82">
        <v>175</v>
      </c>
      <c r="G6" s="82">
        <v>200</v>
      </c>
      <c r="H6" s="82">
        <v>250</v>
      </c>
      <c r="I6" s="82">
        <v>300</v>
      </c>
      <c r="J6" s="83">
        <v>350</v>
      </c>
      <c r="K6" s="84">
        <v>400</v>
      </c>
      <c r="L6" s="11"/>
      <c r="M6" s="6"/>
      <c r="N6" s="90"/>
      <c r="O6" s="7"/>
      <c r="P6" s="6"/>
      <c r="Q6" s="26"/>
    </row>
    <row r="7" spans="1:19" ht="15.75" x14ac:dyDescent="0.25">
      <c r="A7" s="22"/>
      <c r="B7" s="114" t="s">
        <v>137</v>
      </c>
      <c r="C7" s="75" t="s">
        <v>2</v>
      </c>
      <c r="D7" s="78">
        <f>Sojaerijuhtivused!$B$15</f>
        <v>0.05</v>
      </c>
      <c r="E7" s="69">
        <f>1/(E6*0.001/D7+O15)</f>
        <v>0.18326206475259624</v>
      </c>
      <c r="F7" s="70">
        <f>1/(F6*0.001/D7+O15)</f>
        <v>0.16787912702853944</v>
      </c>
      <c r="G7" s="70">
        <f>1/(G6*0.001/D7+O15)</f>
        <v>0.15487867836861124</v>
      </c>
      <c r="H7" s="70">
        <f>1/(H6*0.001/D7+O15)</f>
        <v>0.13410818059901652</v>
      </c>
      <c r="I7" s="70">
        <f>1/(I6*0.001/D7+O15)</f>
        <v>0.11824990145841548</v>
      </c>
      <c r="J7" s="70">
        <f>1/(J6*0.001/D7+O15)</f>
        <v>0.10574550581600281</v>
      </c>
      <c r="K7" s="71">
        <f>1/(K6*0.001/D7+O15)</f>
        <v>9.5632770162575709E-2</v>
      </c>
      <c r="L7" s="11"/>
      <c r="M7" s="11"/>
      <c r="N7" s="44" t="s">
        <v>23</v>
      </c>
      <c r="O7" s="17">
        <f>Sojaerijuhtivused!$B$21</f>
        <v>0.06</v>
      </c>
      <c r="P7" s="15">
        <v>50</v>
      </c>
      <c r="Q7" s="42"/>
    </row>
    <row r="8" spans="1:19" ht="15.75" x14ac:dyDescent="0.25">
      <c r="A8" s="22"/>
      <c r="B8" s="127"/>
      <c r="C8" s="74" t="s">
        <v>3</v>
      </c>
      <c r="D8" s="79">
        <f>Sojaerijuhtivused!$B$16</f>
        <v>0.04</v>
      </c>
      <c r="E8" s="72">
        <f>1/(E6*0.001/D8+O15)</f>
        <v>0.16111707841031148</v>
      </c>
      <c r="F8" s="64">
        <f>1/(F6*0.001/D8+O15)</f>
        <v>0.14637716516223467</v>
      </c>
      <c r="G8" s="64">
        <f>1/(G6*0.001/D8+O15)</f>
        <v>0.13410818059901652</v>
      </c>
      <c r="H8" s="64">
        <f>1/(H6*0.001/D8+O15)</f>
        <v>0.11485451761102602</v>
      </c>
      <c r="I8" s="64">
        <f>1/(I6*0.001/D8+O15)</f>
        <v>0.1004352192835621</v>
      </c>
      <c r="J8" s="64">
        <f>1/(J6*0.001/D8+O15)</f>
        <v>8.9232599643069593E-2</v>
      </c>
      <c r="K8" s="65">
        <f>1/(K6*0.001/D8+O15)</f>
        <v>8.0278298100080275E-2</v>
      </c>
      <c r="L8" s="11"/>
      <c r="M8" s="11"/>
      <c r="N8" s="90" t="s">
        <v>104</v>
      </c>
      <c r="O8" s="17">
        <f>Sojaerijuhtivused!$B$27</f>
        <v>1</v>
      </c>
      <c r="P8" s="15">
        <v>10</v>
      </c>
      <c r="Q8" s="42"/>
    </row>
    <row r="9" spans="1:19" ht="16.5" thickBot="1" x14ac:dyDescent="0.3">
      <c r="A9" s="22"/>
      <c r="B9" s="116"/>
      <c r="C9" s="76" t="s">
        <v>37</v>
      </c>
      <c r="D9" s="80">
        <f>Sojaerijuhtivused!$B$20</f>
        <v>3.5999999999999997E-2</v>
      </c>
      <c r="E9" s="73">
        <f>1/(E6*0.001/D9+O15)</f>
        <v>0.15098137896326119</v>
      </c>
      <c r="F9" s="67">
        <f>1/(F6*0.001/D9+O15)</f>
        <v>0.1366535074400243</v>
      </c>
      <c r="G9" s="67">
        <f>1/(G6*0.001/D9+O15)</f>
        <v>0.12480931909582582</v>
      </c>
      <c r="H9" s="67">
        <f>1/(H6*0.001/D9+O15)</f>
        <v>0.10637040538943386</v>
      </c>
      <c r="I9" s="67">
        <f>1/(I6*0.001/D9+O15)</f>
        <v>9.2678405931417976E-2</v>
      </c>
      <c r="J9" s="67">
        <f>1/(J6*0.001/D9+O15)</f>
        <v>8.2109296597025816E-2</v>
      </c>
      <c r="K9" s="68">
        <f>1/(K6*0.001/D9+O15)</f>
        <v>7.3704037343378909E-2</v>
      </c>
      <c r="L9" s="11"/>
      <c r="M9" s="11"/>
      <c r="N9" s="44" t="s">
        <v>121</v>
      </c>
      <c r="O9" s="17">
        <f>Sojaerijuhtivused!$B$21</f>
        <v>0.06</v>
      </c>
      <c r="P9" s="15">
        <v>70</v>
      </c>
      <c r="Q9" s="42"/>
    </row>
    <row r="10" spans="1:19" ht="15.75" x14ac:dyDescent="0.25">
      <c r="A10" s="22"/>
      <c r="B10" s="58"/>
      <c r="C10" s="58"/>
      <c r="D10" s="59"/>
      <c r="E10" s="11"/>
      <c r="F10" s="11"/>
      <c r="G10" s="11"/>
      <c r="H10" s="11"/>
      <c r="I10" s="11"/>
      <c r="J10" s="11"/>
      <c r="K10" s="11"/>
      <c r="L10" s="11"/>
      <c r="M10" s="11"/>
      <c r="N10" s="90" t="s">
        <v>22</v>
      </c>
      <c r="O10" s="17">
        <f>Sojaerijuhtivused!$B$26</f>
        <v>1.5</v>
      </c>
      <c r="P10" s="15">
        <v>220</v>
      </c>
      <c r="Q10" s="42"/>
    </row>
    <row r="11" spans="1:19" ht="15.75" x14ac:dyDescent="0.25">
      <c r="A11" s="22"/>
      <c r="B11" s="58"/>
      <c r="C11" s="58"/>
      <c r="D11" s="59"/>
      <c r="E11" s="11"/>
      <c r="F11" s="11"/>
      <c r="G11" s="11"/>
      <c r="H11" s="11"/>
      <c r="I11" s="11"/>
      <c r="J11" s="11"/>
      <c r="K11" s="11"/>
      <c r="L11" s="11"/>
      <c r="M11" s="11"/>
      <c r="N11" s="90" t="s">
        <v>122</v>
      </c>
      <c r="O11" s="17">
        <f>Sojaerijuhtivused!$B$2</f>
        <v>2</v>
      </c>
      <c r="P11" s="15">
        <v>80</v>
      </c>
      <c r="Q11" s="42"/>
    </row>
    <row r="12" spans="1:19" ht="15.75" x14ac:dyDescent="0.25">
      <c r="A12" s="22"/>
      <c r="B12" s="58"/>
      <c r="C12" s="58"/>
      <c r="D12" s="59"/>
      <c r="E12" s="11"/>
      <c r="F12" s="11"/>
      <c r="G12" s="11"/>
      <c r="H12" s="11"/>
      <c r="I12" s="11"/>
      <c r="J12" s="11"/>
      <c r="K12" s="11"/>
      <c r="L12" s="11"/>
      <c r="M12" s="11"/>
      <c r="N12" s="90"/>
      <c r="O12" s="17"/>
      <c r="P12" s="15"/>
      <c r="Q12" s="42"/>
    </row>
    <row r="13" spans="1:19" x14ac:dyDescent="0.25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0" t="s">
        <v>6</v>
      </c>
      <c r="O13" s="17">
        <f>O4</f>
        <v>0.13</v>
      </c>
      <c r="P13" s="15"/>
      <c r="Q13" s="42"/>
    </row>
    <row r="14" spans="1:19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0"/>
      <c r="O14" s="17"/>
      <c r="P14" s="15"/>
      <c r="Q14" s="42"/>
    </row>
    <row r="15" spans="1:19" ht="32.25" x14ac:dyDescent="0.25">
      <c r="A15" s="2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48" t="s">
        <v>53</v>
      </c>
      <c r="O15" s="17">
        <f>O4+P7*0.001/O7+P8*0.001/O8+P9*0.001/O9+P10*0.001/O10+P11*0.001/O11+O13</f>
        <v>2.4566666666666666</v>
      </c>
      <c r="P15" s="15"/>
      <c r="Q15" s="42"/>
    </row>
    <row r="16" spans="1:19" ht="87" customHeight="1" thickBot="1" x14ac:dyDescent="0.3">
      <c r="A16" s="24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91"/>
      <c r="O16" s="45"/>
      <c r="P16" s="46"/>
      <c r="Q16" s="47"/>
    </row>
    <row r="17" spans="1:19" ht="15.75" thickBot="1" x14ac:dyDescent="0.3">
      <c r="A17" s="11"/>
      <c r="E17" s="11"/>
      <c r="F17" s="11"/>
      <c r="G17" s="11"/>
      <c r="H17" s="11"/>
      <c r="I17" s="11"/>
      <c r="J17" s="11"/>
      <c r="K17" s="11"/>
      <c r="M17" s="11"/>
      <c r="N17" s="93"/>
      <c r="O17" s="17"/>
      <c r="P17" s="15"/>
      <c r="Q17" s="11"/>
    </row>
    <row r="18" spans="1:19" ht="15.75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08" t="s">
        <v>60</v>
      </c>
      <c r="O18" s="109"/>
      <c r="P18" s="109"/>
      <c r="Q18" s="110"/>
    </row>
    <row r="19" spans="1:19" ht="33.75" thickBot="1" x14ac:dyDescent="0.4">
      <c r="A19" s="22"/>
      <c r="B19" s="11"/>
      <c r="C19" s="11"/>
      <c r="D19" s="11"/>
      <c r="E19" s="5"/>
      <c r="F19" s="5"/>
      <c r="G19" s="5"/>
      <c r="H19" s="5"/>
      <c r="I19" s="11"/>
      <c r="J19" s="11"/>
      <c r="K19" s="11"/>
      <c r="L19" s="11"/>
      <c r="M19" s="11"/>
      <c r="N19" s="90"/>
      <c r="O19" s="12" t="s">
        <v>134</v>
      </c>
      <c r="P19" s="25" t="s">
        <v>46</v>
      </c>
      <c r="Q19" s="42"/>
      <c r="S19" s="3"/>
    </row>
    <row r="20" spans="1:19" ht="19.5" thickBot="1" x14ac:dyDescent="0.35">
      <c r="A20" s="22"/>
      <c r="B20" s="138" t="s">
        <v>124</v>
      </c>
      <c r="C20" s="139"/>
      <c r="D20" s="139"/>
      <c r="E20" s="139"/>
      <c r="F20" s="139"/>
      <c r="G20" s="139"/>
      <c r="H20" s="139"/>
      <c r="I20" s="139"/>
      <c r="J20" s="139"/>
      <c r="K20" s="140"/>
      <c r="L20" s="77"/>
      <c r="M20" s="11"/>
      <c r="N20" s="90" t="s">
        <v>5</v>
      </c>
      <c r="O20" s="17">
        <f>Sojaerijuhtivused!$B$38</f>
        <v>0.13</v>
      </c>
      <c r="P20" s="15"/>
      <c r="Q20" s="42"/>
    </row>
    <row r="21" spans="1:19" ht="16.5" thickBot="1" x14ac:dyDescent="0.3">
      <c r="A21" s="22"/>
      <c r="B21" s="114" t="s">
        <v>133</v>
      </c>
      <c r="C21" s="132"/>
      <c r="D21" s="115"/>
      <c r="E21" s="118" t="s">
        <v>125</v>
      </c>
      <c r="F21" s="119"/>
      <c r="G21" s="119"/>
      <c r="H21" s="119"/>
      <c r="I21" s="119"/>
      <c r="J21" s="119"/>
      <c r="K21" s="134"/>
      <c r="L21" s="11"/>
      <c r="M21" s="11"/>
      <c r="N21" s="90"/>
      <c r="O21" s="17"/>
      <c r="P21" s="15"/>
      <c r="Q21" s="42"/>
    </row>
    <row r="22" spans="1:19" s="2" customFormat="1" ht="15.75" thickBot="1" x14ac:dyDescent="0.3">
      <c r="A22" s="23"/>
      <c r="B22" s="127"/>
      <c r="C22" s="133"/>
      <c r="D22" s="128"/>
      <c r="E22" s="81">
        <v>150</v>
      </c>
      <c r="F22" s="82">
        <v>175</v>
      </c>
      <c r="G22" s="82">
        <v>200</v>
      </c>
      <c r="H22" s="82">
        <v>250</v>
      </c>
      <c r="I22" s="82">
        <v>300</v>
      </c>
      <c r="J22" s="83">
        <v>350</v>
      </c>
      <c r="K22" s="84">
        <v>400</v>
      </c>
      <c r="L22" s="11"/>
      <c r="M22" s="6"/>
      <c r="N22" s="90"/>
      <c r="O22" s="7"/>
      <c r="P22" s="6"/>
      <c r="Q22" s="26"/>
    </row>
    <row r="23" spans="1:19" ht="15.75" x14ac:dyDescent="0.25">
      <c r="A23" s="22"/>
      <c r="B23" s="114" t="s">
        <v>137</v>
      </c>
      <c r="C23" s="75" t="s">
        <v>2</v>
      </c>
      <c r="D23" s="78">
        <f>Sojaerijuhtivused!$B$15</f>
        <v>0.05</v>
      </c>
      <c r="E23" s="69">
        <f>1/(E22*0.001/D23+O32)</f>
        <v>0.17717407352724054</v>
      </c>
      <c r="F23" s="70">
        <f>1/(F22*0.001/D23+O32)</f>
        <v>0.16275600162756002</v>
      </c>
      <c r="G23" s="70">
        <f>1/(G22*0.001/D23+O32)</f>
        <v>0.15050796437978176</v>
      </c>
      <c r="H23" s="70">
        <f>1/(H22*0.001/D23+O32)</f>
        <v>0.13081870707511173</v>
      </c>
      <c r="I23" s="70">
        <f>1/(I22*0.001/D23+O32)</f>
        <v>0.11568495131591634</v>
      </c>
      <c r="J23" s="70">
        <f>1/(J22*0.001/D23+O32)</f>
        <v>0.10368962239695843</v>
      </c>
      <c r="K23" s="71">
        <f>1/(K22*0.001/D23+O32)</f>
        <v>9.3948171925154617E-2</v>
      </c>
      <c r="L23" s="11"/>
      <c r="M23" s="11"/>
      <c r="N23" s="44" t="s">
        <v>23</v>
      </c>
      <c r="O23" s="17">
        <f>Sojaerijuhtivused!$B$21</f>
        <v>0.06</v>
      </c>
      <c r="P23" s="15">
        <v>50</v>
      </c>
      <c r="Q23" s="42"/>
    </row>
    <row r="24" spans="1:19" ht="15.75" x14ac:dyDescent="0.25">
      <c r="A24" s="22"/>
      <c r="B24" s="127"/>
      <c r="C24" s="74" t="s">
        <v>3</v>
      </c>
      <c r="D24" s="79">
        <f>Sojaerijuhtivused!$B$16</f>
        <v>0.04</v>
      </c>
      <c r="E24" s="72">
        <f>1/(E22*0.001/D24+O32)</f>
        <v>0.15639254528867458</v>
      </c>
      <c r="F24" s="64">
        <f>1/(F22*0.001/D24+O32)</f>
        <v>0.14246705449364833</v>
      </c>
      <c r="G24" s="64">
        <f>1/(G22*0.001/D24+O32)</f>
        <v>0.13081870707511173</v>
      </c>
      <c r="H24" s="64">
        <f>1/(H22*0.001/D24+O32)</f>
        <v>0.11243324276210999</v>
      </c>
      <c r="I24" s="64">
        <f>1/(I22*0.001/D24+O32)</f>
        <v>9.8578821983077297E-2</v>
      </c>
      <c r="J24" s="64">
        <f>1/(J22*0.001/D24+O32)</f>
        <v>8.7764206830980768E-2</v>
      </c>
      <c r="K24" s="65">
        <f>1/(K22*0.001/D24+O32)</f>
        <v>7.9087853423844987E-2</v>
      </c>
      <c r="L24" s="11"/>
      <c r="M24" s="11"/>
      <c r="N24" s="90" t="s">
        <v>104</v>
      </c>
      <c r="O24" s="17">
        <f>Sojaerijuhtivused!$B$27</f>
        <v>1</v>
      </c>
      <c r="P24" s="15">
        <v>10</v>
      </c>
      <c r="Q24" s="42"/>
    </row>
    <row r="25" spans="1:19" ht="16.5" thickBot="1" x14ac:dyDescent="0.3">
      <c r="A25" s="22"/>
      <c r="B25" s="116"/>
      <c r="C25" s="76" t="s">
        <v>37</v>
      </c>
      <c r="D25" s="80">
        <f>Sojaerijuhtivused!$B$20</f>
        <v>3.5999999999999997E-2</v>
      </c>
      <c r="E25" s="73">
        <f>1/(E22*0.001/D25+O32)</f>
        <v>0.14682491129328276</v>
      </c>
      <c r="F25" s="67">
        <f>1/(F22*0.001/D25+O32)</f>
        <v>0.13323957215292942</v>
      </c>
      <c r="G25" s="67">
        <f>1/(G22*0.001/D25+O32)</f>
        <v>0.12195535079101595</v>
      </c>
      <c r="H25" s="67">
        <f>1/(H22*0.001/D25+O32)</f>
        <v>0.10429039079926997</v>
      </c>
      <c r="I25" s="67">
        <f>1/(I22*0.001/D25+O32)</f>
        <v>9.1095422455021627E-2</v>
      </c>
      <c r="J25" s="67">
        <f>1/(J22*0.001/D25+O32)</f>
        <v>8.0864350052786443E-2</v>
      </c>
      <c r="K25" s="68">
        <f>1/(K22*0.001/D25+O32)</f>
        <v>7.2699367919384472E-2</v>
      </c>
      <c r="L25" s="11"/>
      <c r="M25" s="11"/>
      <c r="N25" s="44" t="s">
        <v>121</v>
      </c>
      <c r="O25" s="17">
        <f>Sojaerijuhtivused!$B$21</f>
        <v>0.06</v>
      </c>
      <c r="P25" s="15">
        <v>70</v>
      </c>
      <c r="Q25" s="42"/>
    </row>
    <row r="26" spans="1:19" ht="15.75" x14ac:dyDescent="0.25">
      <c r="A26" s="22"/>
      <c r="B26" s="58"/>
      <c r="C26" s="58"/>
      <c r="D26" s="59"/>
      <c r="E26" s="11"/>
      <c r="F26" s="11"/>
      <c r="G26" s="11"/>
      <c r="H26" s="11"/>
      <c r="I26" s="11"/>
      <c r="J26" s="11"/>
      <c r="K26" s="11"/>
      <c r="L26" s="11"/>
      <c r="M26" s="11"/>
      <c r="N26" s="90" t="s">
        <v>22</v>
      </c>
      <c r="O26" s="17">
        <f>Sojaerijuhtivused!$B$26</f>
        <v>1.5</v>
      </c>
      <c r="P26" s="15">
        <v>220</v>
      </c>
      <c r="Q26" s="42"/>
    </row>
    <row r="27" spans="1:19" ht="15.75" x14ac:dyDescent="0.25">
      <c r="A27" s="22"/>
      <c r="B27" s="58"/>
      <c r="C27" s="58"/>
      <c r="D27" s="59"/>
      <c r="E27" s="11"/>
      <c r="F27" s="11"/>
      <c r="G27" s="11"/>
      <c r="H27" s="11"/>
      <c r="I27" s="11"/>
      <c r="J27" s="11"/>
      <c r="K27" s="11"/>
      <c r="L27" s="11"/>
      <c r="M27" s="11"/>
      <c r="N27" s="90" t="s">
        <v>122</v>
      </c>
      <c r="O27" s="17">
        <f>Sojaerijuhtivused!$B$2</f>
        <v>2</v>
      </c>
      <c r="P27" s="15">
        <v>80</v>
      </c>
      <c r="Q27" s="42"/>
    </row>
    <row r="28" spans="1:19" ht="15.75" x14ac:dyDescent="0.25">
      <c r="A28" s="22"/>
      <c r="B28" s="58"/>
      <c r="C28" s="58"/>
      <c r="D28" s="59"/>
      <c r="E28" s="11"/>
      <c r="F28" s="11"/>
      <c r="G28" s="11"/>
      <c r="H28" s="11"/>
      <c r="I28" s="11"/>
      <c r="J28" s="11"/>
      <c r="K28" s="11"/>
      <c r="L28" s="11"/>
      <c r="M28" s="11"/>
      <c r="N28" s="90" t="s">
        <v>127</v>
      </c>
      <c r="O28" s="17">
        <v>0.8</v>
      </c>
      <c r="P28" s="15">
        <v>150</v>
      </c>
      <c r="Q28" s="42"/>
    </row>
    <row r="29" spans="1:19" ht="15.75" x14ac:dyDescent="0.25">
      <c r="A29" s="22"/>
      <c r="B29" s="58"/>
      <c r="C29" s="58"/>
      <c r="D29" s="59"/>
      <c r="E29" s="11"/>
      <c r="F29" s="11"/>
      <c r="G29" s="11"/>
      <c r="H29" s="11"/>
      <c r="I29" s="11"/>
      <c r="J29" s="11"/>
      <c r="K29" s="11"/>
      <c r="L29" s="11"/>
      <c r="M29" s="11"/>
      <c r="N29" s="90"/>
      <c r="O29" s="17"/>
      <c r="P29" s="15"/>
      <c r="Q29" s="42"/>
    </row>
    <row r="30" spans="1:19" x14ac:dyDescent="0.25">
      <c r="A30" s="2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0" t="s">
        <v>6</v>
      </c>
      <c r="O30" s="17">
        <f>O20</f>
        <v>0.13</v>
      </c>
      <c r="P30" s="15"/>
      <c r="Q30" s="42"/>
    </row>
    <row r="31" spans="1:19" x14ac:dyDescent="0.25">
      <c r="A31" s="2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0"/>
      <c r="O31" s="17"/>
      <c r="P31" s="15"/>
      <c r="Q31" s="42"/>
    </row>
    <row r="32" spans="1:19" ht="32.25" x14ac:dyDescent="0.25">
      <c r="A32" s="2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48" t="s">
        <v>53</v>
      </c>
      <c r="O32" s="17">
        <f>O20+P23*0.001/O23+P24*0.001/O24+P25*0.001/O25+P26*0.001/O26+P27*0.001/O27+P28*0.001/O28+O30</f>
        <v>2.6441666666666666</v>
      </c>
      <c r="P32" s="15"/>
      <c r="Q32" s="42"/>
    </row>
    <row r="33" spans="1:19" ht="81" customHeight="1" thickBot="1" x14ac:dyDescent="0.3">
      <c r="A33" s="24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91"/>
      <c r="O33" s="45"/>
      <c r="P33" s="46"/>
      <c r="Q33" s="47"/>
    </row>
    <row r="35" spans="1:19" ht="15.75" thickBo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3"/>
      <c r="O35" s="17"/>
      <c r="P35" s="15"/>
      <c r="Q35" s="11"/>
    </row>
    <row r="36" spans="1:19" ht="15.75" thickBot="1" x14ac:dyDescent="0.3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108" t="s">
        <v>60</v>
      </c>
      <c r="O36" s="109"/>
      <c r="P36" s="109"/>
      <c r="Q36" s="110"/>
    </row>
    <row r="37" spans="1:19" ht="33.75" thickBot="1" x14ac:dyDescent="0.4">
      <c r="A37" s="22"/>
      <c r="B37" s="11"/>
      <c r="C37" s="11"/>
      <c r="D37" s="11"/>
      <c r="E37" s="5"/>
      <c r="F37" s="5"/>
      <c r="G37" s="5"/>
      <c r="H37" s="5"/>
      <c r="I37" s="11"/>
      <c r="J37" s="11"/>
      <c r="K37" s="11"/>
      <c r="L37" s="11"/>
      <c r="M37" s="11"/>
      <c r="N37" s="90"/>
      <c r="O37" s="12" t="s">
        <v>134</v>
      </c>
      <c r="P37" s="25" t="s">
        <v>46</v>
      </c>
      <c r="Q37" s="42"/>
      <c r="S37" s="3"/>
    </row>
    <row r="38" spans="1:19" ht="19.5" thickBot="1" x14ac:dyDescent="0.35">
      <c r="A38" s="22"/>
      <c r="B38" s="135" t="s">
        <v>128</v>
      </c>
      <c r="C38" s="136"/>
      <c r="D38" s="136"/>
      <c r="E38" s="136"/>
      <c r="F38" s="136"/>
      <c r="G38" s="136"/>
      <c r="H38" s="136"/>
      <c r="I38" s="136"/>
      <c r="J38" s="136"/>
      <c r="K38" s="137"/>
      <c r="L38" s="77"/>
      <c r="M38" s="11"/>
      <c r="N38" s="90" t="s">
        <v>5</v>
      </c>
      <c r="O38" s="17">
        <f>Sojaerijuhtivused!$B$38</f>
        <v>0.13</v>
      </c>
      <c r="P38" s="15"/>
      <c r="Q38" s="42"/>
    </row>
    <row r="39" spans="1:19" ht="16.5" thickBot="1" x14ac:dyDescent="0.3">
      <c r="A39" s="22"/>
      <c r="B39" s="114" t="s">
        <v>133</v>
      </c>
      <c r="C39" s="132"/>
      <c r="D39" s="115"/>
      <c r="E39" s="118" t="s">
        <v>126</v>
      </c>
      <c r="F39" s="119"/>
      <c r="G39" s="119"/>
      <c r="H39" s="119"/>
      <c r="I39" s="119"/>
      <c r="J39" s="119"/>
      <c r="K39" s="134"/>
      <c r="L39" s="11"/>
      <c r="M39" s="11"/>
      <c r="N39" s="90"/>
      <c r="O39" s="17"/>
      <c r="P39" s="15"/>
      <c r="Q39" s="42"/>
    </row>
    <row r="40" spans="1:19" s="2" customFormat="1" ht="15.75" thickBot="1" x14ac:dyDescent="0.3">
      <c r="A40" s="23"/>
      <c r="B40" s="127"/>
      <c r="C40" s="133"/>
      <c r="D40" s="128"/>
      <c r="E40" s="81">
        <v>150</v>
      </c>
      <c r="F40" s="82">
        <v>175</v>
      </c>
      <c r="G40" s="82">
        <v>200</v>
      </c>
      <c r="H40" s="82">
        <v>250</v>
      </c>
      <c r="I40" s="82">
        <v>300</v>
      </c>
      <c r="J40" s="83">
        <v>350</v>
      </c>
      <c r="K40" s="84">
        <v>400</v>
      </c>
      <c r="L40" s="11"/>
      <c r="M40" s="6"/>
      <c r="N40" s="90"/>
      <c r="O40" s="7"/>
      <c r="P40" s="6"/>
      <c r="Q40" s="26"/>
    </row>
    <row r="41" spans="1:19" ht="15.75" x14ac:dyDescent="0.25">
      <c r="A41" s="22"/>
      <c r="B41" s="114" t="s">
        <v>137</v>
      </c>
      <c r="C41" s="75" t="s">
        <v>2</v>
      </c>
      <c r="D41" s="78">
        <f>Sojaerijuhtivused!$B$15</f>
        <v>0.05</v>
      </c>
      <c r="E41" s="69">
        <f>1/(E40*0.001/D41+O49)</f>
        <v>0.18656716417910449</v>
      </c>
      <c r="F41" s="70">
        <f>1/(F40*0.001/D41+O49)</f>
        <v>0.17064846416382254</v>
      </c>
      <c r="G41" s="70">
        <f>1/(G40*0.001/D41+O49)</f>
        <v>0.15723270440251574</v>
      </c>
      <c r="H41" s="70">
        <f>1/(H40*0.001/D41+O49)</f>
        <v>0.13586956521739132</v>
      </c>
      <c r="I41" s="70">
        <f>1/(I40*0.001/D41+O49)</f>
        <v>0.11961722488038279</v>
      </c>
      <c r="J41" s="70">
        <f>1/(J40*0.001/D41+O49)</f>
        <v>0.10683760683760685</v>
      </c>
      <c r="K41" s="71">
        <f>1/(K40*0.001/D41+O49)</f>
        <v>9.6525096525096526E-2</v>
      </c>
      <c r="L41" s="11"/>
      <c r="M41" s="11"/>
      <c r="N41" s="44" t="s">
        <v>23</v>
      </c>
      <c r="O41" s="17">
        <f>Sojaerijuhtivused!$B$21</f>
        <v>0.06</v>
      </c>
      <c r="P41" s="15">
        <v>50</v>
      </c>
      <c r="Q41" s="42"/>
    </row>
    <row r="42" spans="1:19" ht="15.75" x14ac:dyDescent="0.25">
      <c r="A42" s="22"/>
      <c r="B42" s="127"/>
      <c r="C42" s="74" t="s">
        <v>3</v>
      </c>
      <c r="D42" s="79">
        <f>Sojaerijuhtivused!$B$16</f>
        <v>0.04</v>
      </c>
      <c r="E42" s="72">
        <f>1/(E40*0.001/D42+O49)</f>
        <v>0.16366612111292964</v>
      </c>
      <c r="F42" s="64">
        <f>1/(F40*0.001/D42+O49)</f>
        <v>0.14847809948032667</v>
      </c>
      <c r="G42" s="64">
        <f>1/(G40*0.001/D42+O49)</f>
        <v>0.13586956521739132</v>
      </c>
      <c r="H42" s="64">
        <f>1/(H40*0.001/D42+O49)</f>
        <v>0.11614401858304298</v>
      </c>
      <c r="I42" s="64">
        <f>1/(I40*0.001/D42+O49)</f>
        <v>0.10141987829614606</v>
      </c>
      <c r="J42" s="64">
        <f>1/(J40*0.001/D42+O49)</f>
        <v>9.0009000900090008E-2</v>
      </c>
      <c r="K42" s="65">
        <f>1/(K40*0.001/D42+O49)</f>
        <v>8.0906148867313926E-2</v>
      </c>
      <c r="L42" s="11"/>
      <c r="M42" s="11"/>
      <c r="N42" s="90" t="s">
        <v>104</v>
      </c>
      <c r="O42" s="17">
        <f>Sojaerijuhtivused!$B$27</f>
        <v>1</v>
      </c>
      <c r="P42" s="15">
        <v>10</v>
      </c>
      <c r="Q42" s="42"/>
    </row>
    <row r="43" spans="1:19" ht="16.5" thickBot="1" x14ac:dyDescent="0.3">
      <c r="A43" s="22"/>
      <c r="B43" s="116"/>
      <c r="C43" s="76" t="s">
        <v>37</v>
      </c>
      <c r="D43" s="80">
        <f>Sojaerijuhtivused!$B$20</f>
        <v>3.5999999999999997E-2</v>
      </c>
      <c r="E43" s="73">
        <f>1/(E40*0.001/D43+O49)</f>
        <v>0.153217568947906</v>
      </c>
      <c r="F43" s="67">
        <f>1/(F40*0.001/D43+O49)</f>
        <v>0.13848284351438681</v>
      </c>
      <c r="G43" s="67">
        <f>1/(G40*0.001/D43+O49)</f>
        <v>0.12633352049410443</v>
      </c>
      <c r="H43" s="67">
        <f>1/(H40*0.001/D43+O49)</f>
        <v>0.10747551946501076</v>
      </c>
      <c r="I43" s="67">
        <f>1/(I40*0.001/D43+O49)</f>
        <v>9.3516209476309231E-2</v>
      </c>
      <c r="J43" s="67">
        <f>1/(J40*0.001/D43+O49)</f>
        <v>8.2766231377597935E-2</v>
      </c>
      <c r="K43" s="68">
        <f>1/(K40*0.001/D43+O49)</f>
        <v>7.4232926426921808E-2</v>
      </c>
      <c r="L43" s="11"/>
      <c r="M43" s="11"/>
      <c r="N43" s="44" t="s">
        <v>121</v>
      </c>
      <c r="O43" s="17">
        <f>Sojaerijuhtivused!$B$21</f>
        <v>0.06</v>
      </c>
      <c r="P43" s="15">
        <v>70</v>
      </c>
      <c r="Q43" s="42"/>
    </row>
    <row r="44" spans="1:19" ht="15.75" x14ac:dyDescent="0.25">
      <c r="A44" s="22"/>
      <c r="B44" s="58"/>
      <c r="C44" s="58"/>
      <c r="D44" s="59"/>
      <c r="E44" s="11"/>
      <c r="F44" s="11"/>
      <c r="G44" s="11"/>
      <c r="H44" s="11"/>
      <c r="I44" s="11"/>
      <c r="J44" s="11"/>
      <c r="K44" s="11"/>
      <c r="L44" s="11"/>
      <c r="M44" s="11"/>
      <c r="N44" s="90" t="s">
        <v>22</v>
      </c>
      <c r="O44" s="17">
        <f>Sojaerijuhtivused!$B$2</f>
        <v>2</v>
      </c>
      <c r="P44" s="15">
        <v>100</v>
      </c>
      <c r="Q44" s="42"/>
    </row>
    <row r="45" spans="1:19" ht="15.75" x14ac:dyDescent="0.25">
      <c r="A45" s="22"/>
      <c r="B45" s="58"/>
      <c r="C45" s="58"/>
      <c r="D45" s="59"/>
      <c r="E45" s="11"/>
      <c r="F45" s="11"/>
      <c r="G45" s="11"/>
      <c r="H45" s="11"/>
      <c r="I45" s="11"/>
      <c r="J45" s="11"/>
      <c r="K45" s="11"/>
      <c r="L45" s="11"/>
      <c r="M45" s="11"/>
      <c r="N45" s="90" t="s">
        <v>122</v>
      </c>
      <c r="O45" s="17">
        <f>Sojaerijuhtivused!$B$2</f>
        <v>2</v>
      </c>
      <c r="P45" s="15">
        <v>80</v>
      </c>
      <c r="Q45" s="42"/>
    </row>
    <row r="46" spans="1:19" ht="15.75" x14ac:dyDescent="0.25">
      <c r="A46" s="22"/>
      <c r="B46" s="58"/>
      <c r="C46" s="58"/>
      <c r="D46" s="59"/>
      <c r="E46" s="11"/>
      <c r="F46" s="11"/>
      <c r="G46" s="11"/>
      <c r="H46" s="11"/>
      <c r="I46" s="11"/>
      <c r="J46" s="11"/>
      <c r="K46" s="11"/>
      <c r="L46" s="11"/>
      <c r="M46" s="11"/>
      <c r="N46" s="90"/>
      <c r="O46" s="17"/>
      <c r="P46" s="15"/>
      <c r="Q46" s="42"/>
    </row>
    <row r="47" spans="1:19" x14ac:dyDescent="0.25">
      <c r="A47" s="22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0" t="s">
        <v>6</v>
      </c>
      <c r="O47" s="17">
        <f>O38</f>
        <v>0.13</v>
      </c>
      <c r="P47" s="15"/>
      <c r="Q47" s="42"/>
    </row>
    <row r="48" spans="1:19" x14ac:dyDescent="0.25">
      <c r="A48" s="2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0"/>
      <c r="O48" s="17"/>
      <c r="P48" s="15"/>
      <c r="Q48" s="42"/>
    </row>
    <row r="49" spans="1:19" ht="32.25" x14ac:dyDescent="0.25">
      <c r="A49" s="2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48" t="s">
        <v>53</v>
      </c>
      <c r="O49" s="17">
        <f>O38+P41*0.001/O41+P42*0.001/O42+P43*0.001/O43+P44*0.001/O44+P45*0.001/O45+O47</f>
        <v>2.36</v>
      </c>
      <c r="P49" s="15"/>
      <c r="Q49" s="42"/>
    </row>
    <row r="50" spans="1:19" ht="65.25" customHeight="1" thickBot="1" x14ac:dyDescent="0.3">
      <c r="A50" s="2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91"/>
      <c r="O50" s="45"/>
      <c r="P50" s="46"/>
      <c r="Q50" s="47"/>
    </row>
    <row r="51" spans="1:19" ht="15.75" thickBot="1" x14ac:dyDescent="0.3">
      <c r="A51" s="11"/>
      <c r="E51" s="11"/>
      <c r="F51" s="11"/>
      <c r="G51" s="11"/>
      <c r="H51" s="11"/>
      <c r="I51" s="11"/>
      <c r="J51" s="11"/>
      <c r="K51" s="11"/>
      <c r="M51" s="11"/>
      <c r="N51" s="93"/>
      <c r="O51" s="17"/>
      <c r="P51" s="15"/>
      <c r="Q51" s="11"/>
    </row>
    <row r="52" spans="1:19" ht="15.75" thickBot="1" x14ac:dyDescent="0.3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108" t="s">
        <v>60</v>
      </c>
      <c r="O52" s="109"/>
      <c r="P52" s="109"/>
      <c r="Q52" s="110"/>
    </row>
    <row r="53" spans="1:19" ht="33.75" thickBot="1" x14ac:dyDescent="0.4">
      <c r="A53" s="22"/>
      <c r="B53" s="11"/>
      <c r="C53" s="11"/>
      <c r="D53" s="11"/>
      <c r="E53" s="5"/>
      <c r="F53" s="5"/>
      <c r="G53" s="5"/>
      <c r="H53" s="5"/>
      <c r="I53" s="11"/>
      <c r="J53" s="11"/>
      <c r="K53" s="11"/>
      <c r="L53" s="11"/>
      <c r="M53" s="11"/>
      <c r="N53" s="90"/>
      <c r="O53" s="12" t="s">
        <v>134</v>
      </c>
      <c r="P53" s="25" t="s">
        <v>46</v>
      </c>
      <c r="Q53" s="42"/>
      <c r="S53" s="3"/>
    </row>
    <row r="54" spans="1:19" ht="19.5" thickBot="1" x14ac:dyDescent="0.35">
      <c r="A54" s="22"/>
      <c r="B54" s="138" t="s">
        <v>129</v>
      </c>
      <c r="C54" s="139"/>
      <c r="D54" s="139"/>
      <c r="E54" s="139"/>
      <c r="F54" s="139"/>
      <c r="G54" s="139"/>
      <c r="H54" s="139"/>
      <c r="I54" s="139"/>
      <c r="J54" s="139"/>
      <c r="K54" s="140"/>
      <c r="L54" s="77"/>
      <c r="M54" s="11"/>
      <c r="N54" s="90" t="s">
        <v>5</v>
      </c>
      <c r="O54" s="17">
        <f>Sojaerijuhtivused!$B$38</f>
        <v>0.13</v>
      </c>
      <c r="P54" s="15"/>
      <c r="Q54" s="42"/>
    </row>
    <row r="55" spans="1:19" ht="16.5" thickBot="1" x14ac:dyDescent="0.3">
      <c r="A55" s="22"/>
      <c r="B55" s="114" t="s">
        <v>133</v>
      </c>
      <c r="C55" s="132"/>
      <c r="D55" s="115"/>
      <c r="E55" s="118" t="s">
        <v>125</v>
      </c>
      <c r="F55" s="119"/>
      <c r="G55" s="119"/>
      <c r="H55" s="119"/>
      <c r="I55" s="119"/>
      <c r="J55" s="119"/>
      <c r="K55" s="134"/>
      <c r="L55" s="11"/>
      <c r="M55" s="11"/>
      <c r="N55" s="90"/>
      <c r="O55" s="17"/>
      <c r="P55" s="15"/>
      <c r="Q55" s="42"/>
    </row>
    <row r="56" spans="1:19" s="2" customFormat="1" ht="15.75" thickBot="1" x14ac:dyDescent="0.3">
      <c r="A56" s="23"/>
      <c r="B56" s="127"/>
      <c r="C56" s="133"/>
      <c r="D56" s="128"/>
      <c r="E56" s="81">
        <v>150</v>
      </c>
      <c r="F56" s="82">
        <v>175</v>
      </c>
      <c r="G56" s="82">
        <v>200</v>
      </c>
      <c r="H56" s="82">
        <v>250</v>
      </c>
      <c r="I56" s="82">
        <v>300</v>
      </c>
      <c r="J56" s="83">
        <v>350</v>
      </c>
      <c r="K56" s="84">
        <v>400</v>
      </c>
      <c r="L56" s="11"/>
      <c r="M56" s="6"/>
      <c r="N56" s="90"/>
      <c r="O56" s="7"/>
      <c r="P56" s="6"/>
      <c r="Q56" s="26"/>
    </row>
    <row r="57" spans="1:19" ht="15.75" x14ac:dyDescent="0.25">
      <c r="A57" s="22"/>
      <c r="B57" s="114" t="s">
        <v>137</v>
      </c>
      <c r="C57" s="75" t="s">
        <v>2</v>
      </c>
      <c r="D57" s="78">
        <f>Sojaerijuhtivused!$B$15</f>
        <v>0.05</v>
      </c>
      <c r="E57" s="69">
        <f>1/(E56*0.001/D57+O66)</f>
        <v>0.18026137899954936</v>
      </c>
      <c r="F57" s="70">
        <f>1/(F56*0.001/D57+O66)</f>
        <v>0.16535758577924764</v>
      </c>
      <c r="G57" s="70">
        <f>1/(G56*0.001/D57+O66)</f>
        <v>0.15273004963726614</v>
      </c>
      <c r="H57" s="70">
        <f>1/(H56*0.001/D57+O66)</f>
        <v>0.13249420337860221</v>
      </c>
      <c r="I57" s="70">
        <f>1/(I56*0.001/D57+O66)</f>
        <v>0.11699327288680901</v>
      </c>
      <c r="J57" s="70">
        <f>1/(J56*0.001/D57+O66)</f>
        <v>0.10473946059177795</v>
      </c>
      <c r="K57" s="71">
        <f>1/(K56*0.001/D57+O66)</f>
        <v>9.4809196492059739E-2</v>
      </c>
      <c r="L57" s="11"/>
      <c r="M57" s="11"/>
      <c r="N57" s="44" t="s">
        <v>23</v>
      </c>
      <c r="O57" s="17">
        <f>Sojaerijuhtivused!$B$21</f>
        <v>0.06</v>
      </c>
      <c r="P57" s="15">
        <v>50</v>
      </c>
      <c r="Q57" s="42"/>
    </row>
    <row r="58" spans="1:19" ht="15.75" x14ac:dyDescent="0.25">
      <c r="A58" s="22"/>
      <c r="B58" s="127"/>
      <c r="C58" s="74" t="s">
        <v>3</v>
      </c>
      <c r="D58" s="79">
        <f>Sojaerijuhtivused!$B$16</f>
        <v>0.04</v>
      </c>
      <c r="E58" s="72">
        <f>1/(E56*0.001/D58+O66)</f>
        <v>0.15879317189360859</v>
      </c>
      <c r="F58" s="64">
        <f>1/(F56*0.001/D58+O66)</f>
        <v>0.14445648248465151</v>
      </c>
      <c r="G58" s="64">
        <f>1/(G56*0.001/D58+O66)</f>
        <v>0.13249420337860221</v>
      </c>
      <c r="H58" s="64">
        <f>1/(H56*0.001/D58+O66)</f>
        <v>0.11366865586814437</v>
      </c>
      <c r="I58" s="64">
        <f>1/(I56*0.001/D58+O66)</f>
        <v>9.9527245583478488E-2</v>
      </c>
      <c r="J58" s="64">
        <f>1/(J56*0.001/D58+O66)</f>
        <v>8.8515158220845325E-2</v>
      </c>
      <c r="K58" s="65">
        <f>1/(K56*0.001/D58+O66)</f>
        <v>7.9697150826857938E-2</v>
      </c>
      <c r="L58" s="11"/>
      <c r="M58" s="11"/>
      <c r="N58" s="90" t="s">
        <v>104</v>
      </c>
      <c r="O58" s="17">
        <f>Sojaerijuhtivused!$B$27</f>
        <v>1</v>
      </c>
      <c r="P58" s="15">
        <v>10</v>
      </c>
      <c r="Q58" s="42"/>
    </row>
    <row r="59" spans="1:19" ht="16.5" thickBot="1" x14ac:dyDescent="0.3">
      <c r="A59" s="22"/>
      <c r="B59" s="116"/>
      <c r="C59" s="76" t="s">
        <v>37</v>
      </c>
      <c r="D59" s="80">
        <f>Sojaerijuhtivused!$B$20</f>
        <v>3.5999999999999997E-2</v>
      </c>
      <c r="E59" s="73">
        <f>1/(E56*0.001/D59+O66)</f>
        <v>0.14893881097182574</v>
      </c>
      <c r="F59" s="67">
        <f>1/(F56*0.001/D59+O66)</f>
        <v>0.13497806606426455</v>
      </c>
      <c r="G59" s="67">
        <f>1/(G56*0.001/D59+O66)</f>
        <v>0.12341023619347981</v>
      </c>
      <c r="H59" s="67">
        <f>1/(H56*0.001/D59+O66)</f>
        <v>0.10535249187907876</v>
      </c>
      <c r="I59" s="67">
        <f>1/(I56*0.001/D59+O66)</f>
        <v>9.1904725434632767E-2</v>
      </c>
      <c r="J59" s="67">
        <f>1/(J56*0.001/D59+O66)</f>
        <v>8.1501437594802023E-2</v>
      </c>
      <c r="K59" s="68">
        <f>1/(K56*0.001/D59+O66)</f>
        <v>7.321388623375566E-2</v>
      </c>
      <c r="L59" s="11"/>
      <c r="M59" s="11"/>
      <c r="N59" s="44" t="s">
        <v>121</v>
      </c>
      <c r="O59" s="17">
        <f>Sojaerijuhtivused!$B$21</f>
        <v>0.06</v>
      </c>
      <c r="P59" s="15">
        <v>70</v>
      </c>
      <c r="Q59" s="42"/>
    </row>
    <row r="60" spans="1:19" ht="15.75" x14ac:dyDescent="0.25">
      <c r="A60" s="22"/>
      <c r="B60" s="58"/>
      <c r="C60" s="58"/>
      <c r="D60" s="59"/>
      <c r="E60" s="11"/>
      <c r="F60" s="11"/>
      <c r="G60" s="11"/>
      <c r="H60" s="11"/>
      <c r="I60" s="11"/>
      <c r="J60" s="11"/>
      <c r="K60" s="11"/>
      <c r="L60" s="11"/>
      <c r="M60" s="11"/>
      <c r="N60" s="90" t="s">
        <v>22</v>
      </c>
      <c r="O60" s="17">
        <f>Sojaerijuhtivused!$B$2</f>
        <v>2</v>
      </c>
      <c r="P60" s="15">
        <v>100</v>
      </c>
      <c r="Q60" s="42"/>
    </row>
    <row r="61" spans="1:19" ht="15.75" x14ac:dyDescent="0.25">
      <c r="A61" s="22"/>
      <c r="B61" s="58"/>
      <c r="C61" s="58"/>
      <c r="D61" s="59"/>
      <c r="E61" s="11"/>
      <c r="F61" s="11"/>
      <c r="G61" s="11"/>
      <c r="H61" s="11"/>
      <c r="I61" s="11"/>
      <c r="J61" s="11"/>
      <c r="K61" s="11"/>
      <c r="L61" s="11"/>
      <c r="M61" s="11"/>
      <c r="N61" s="90" t="s">
        <v>122</v>
      </c>
      <c r="O61" s="17">
        <f>Sojaerijuhtivused!$B$2</f>
        <v>2</v>
      </c>
      <c r="P61" s="15">
        <v>80</v>
      </c>
      <c r="Q61" s="42"/>
    </row>
    <row r="62" spans="1:19" ht="15.75" x14ac:dyDescent="0.25">
      <c r="A62" s="22"/>
      <c r="B62" s="58"/>
      <c r="C62" s="58"/>
      <c r="D62" s="59"/>
      <c r="E62" s="11"/>
      <c r="F62" s="11"/>
      <c r="G62" s="11"/>
      <c r="H62" s="11"/>
      <c r="I62" s="11"/>
      <c r="J62" s="11"/>
      <c r="K62" s="11"/>
      <c r="L62" s="11"/>
      <c r="M62" s="11"/>
      <c r="N62" s="90" t="s">
        <v>127</v>
      </c>
      <c r="O62" s="17">
        <v>0.8</v>
      </c>
      <c r="P62" s="15">
        <v>150</v>
      </c>
      <c r="Q62" s="42"/>
    </row>
    <row r="63" spans="1:19" ht="15.75" x14ac:dyDescent="0.25">
      <c r="A63" s="22"/>
      <c r="B63" s="58"/>
      <c r="C63" s="58"/>
      <c r="D63" s="59"/>
      <c r="E63" s="11"/>
      <c r="F63" s="11"/>
      <c r="G63" s="11"/>
      <c r="H63" s="11"/>
      <c r="I63" s="11"/>
      <c r="J63" s="11"/>
      <c r="K63" s="11"/>
      <c r="L63" s="11"/>
      <c r="M63" s="11"/>
      <c r="N63" s="90"/>
      <c r="O63" s="17"/>
      <c r="P63" s="15"/>
      <c r="Q63" s="42"/>
    </row>
    <row r="64" spans="1:19" x14ac:dyDescent="0.25">
      <c r="A64" s="2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0" t="s">
        <v>6</v>
      </c>
      <c r="O64" s="17">
        <f>O54</f>
        <v>0.13</v>
      </c>
      <c r="P64" s="15"/>
      <c r="Q64" s="42"/>
    </row>
    <row r="65" spans="1:17" x14ac:dyDescent="0.25">
      <c r="A65" s="22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0"/>
      <c r="O65" s="17"/>
      <c r="P65" s="15"/>
      <c r="Q65" s="42"/>
    </row>
    <row r="66" spans="1:17" ht="32.25" x14ac:dyDescent="0.25">
      <c r="A66" s="22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48" t="s">
        <v>142</v>
      </c>
      <c r="O66" s="17">
        <f>O54+P57*0.001/O57+P58*0.001/O58+P59*0.001/O59+P60*0.001/O60+P61*0.001/O61+P62*0.001/O62+O64</f>
        <v>2.5474999999999999</v>
      </c>
      <c r="P66" s="15"/>
      <c r="Q66" s="42"/>
    </row>
    <row r="67" spans="1:17" ht="65.25" customHeight="1" thickBot="1" x14ac:dyDescent="0.3">
      <c r="A67" s="24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91"/>
      <c r="O67" s="45"/>
      <c r="P67" s="46"/>
      <c r="Q67" s="47"/>
    </row>
  </sheetData>
  <mergeCells count="20">
    <mergeCell ref="B57:B59"/>
    <mergeCell ref="B39:D40"/>
    <mergeCell ref="E39:K39"/>
    <mergeCell ref="B41:B43"/>
    <mergeCell ref="N52:Q52"/>
    <mergeCell ref="B54:K54"/>
    <mergeCell ref="B55:D56"/>
    <mergeCell ref="E55:K55"/>
    <mergeCell ref="B38:K38"/>
    <mergeCell ref="N2:Q2"/>
    <mergeCell ref="B4:K4"/>
    <mergeCell ref="B5:D6"/>
    <mergeCell ref="E5:K5"/>
    <mergeCell ref="B7:B9"/>
    <mergeCell ref="N18:Q18"/>
    <mergeCell ref="B20:K20"/>
    <mergeCell ref="B21:D22"/>
    <mergeCell ref="E21:K21"/>
    <mergeCell ref="B23:B25"/>
    <mergeCell ref="N36:Q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9"/>
  <sheetViews>
    <sheetView topLeftCell="A13" workbookViewId="0">
      <selection activeCell="J30" sqref="J30"/>
    </sheetView>
  </sheetViews>
  <sheetFormatPr defaultRowHeight="15" x14ac:dyDescent="0.25"/>
  <sheetData>
    <row r="1" spans="1:1" x14ac:dyDescent="0.25">
      <c r="A1" t="s">
        <v>106</v>
      </c>
    </row>
    <row r="3" spans="1:1" x14ac:dyDescent="0.25">
      <c r="A3" t="s">
        <v>116</v>
      </c>
    </row>
    <row r="57" spans="1:1" x14ac:dyDescent="0.25">
      <c r="A57" s="8" t="s">
        <v>7</v>
      </c>
    </row>
    <row r="58" spans="1:1" x14ac:dyDescent="0.25">
      <c r="A58" t="s">
        <v>8</v>
      </c>
    </row>
    <row r="59" spans="1:1" x14ac:dyDescent="0.25">
      <c r="A59" t="s">
        <v>54</v>
      </c>
    </row>
  </sheetData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42"/>
  <sheetViews>
    <sheetView topLeftCell="A7" workbookViewId="0">
      <selection activeCell="C27" sqref="C27"/>
    </sheetView>
  </sheetViews>
  <sheetFormatPr defaultRowHeight="15" x14ac:dyDescent="0.25"/>
  <cols>
    <col min="1" max="1" width="39.28515625" bestFit="1" customWidth="1"/>
    <col min="2" max="2" width="9.140625" style="51"/>
  </cols>
  <sheetData>
    <row r="1" spans="1:16384" ht="193.5" x14ac:dyDescent="0.25">
      <c r="A1" s="4"/>
      <c r="B1" s="50" t="s">
        <v>134</v>
      </c>
      <c r="C1" s="4"/>
      <c r="D1" s="4"/>
      <c r="E1" s="4" t="s">
        <v>130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pans="1:16384" x14ac:dyDescent="0.25">
      <c r="A2" t="s">
        <v>30</v>
      </c>
      <c r="B2" s="51">
        <v>2</v>
      </c>
    </row>
    <row r="3" spans="1:16384" x14ac:dyDescent="0.25">
      <c r="A3" t="s">
        <v>22</v>
      </c>
      <c r="B3" s="51">
        <v>1.5</v>
      </c>
    </row>
    <row r="4" spans="1:16384" x14ac:dyDescent="0.25">
      <c r="A4" t="s">
        <v>0</v>
      </c>
      <c r="B4" s="51">
        <v>2</v>
      </c>
    </row>
    <row r="5" spans="1:16384" x14ac:dyDescent="0.25">
      <c r="A5" t="s">
        <v>31</v>
      </c>
      <c r="B5" s="51">
        <v>0.19</v>
      </c>
    </row>
    <row r="6" spans="1:16384" x14ac:dyDescent="0.25">
      <c r="A6" t="s">
        <v>32</v>
      </c>
      <c r="B6" s="51">
        <v>1.3</v>
      </c>
    </row>
    <row r="7" spans="1:16384" x14ac:dyDescent="0.25">
      <c r="A7" t="s">
        <v>10</v>
      </c>
      <c r="B7" s="51">
        <v>0.2</v>
      </c>
    </row>
    <row r="8" spans="1:16384" x14ac:dyDescent="0.25">
      <c r="A8" t="s">
        <v>11</v>
      </c>
      <c r="B8" s="51">
        <v>0.24</v>
      </c>
    </row>
    <row r="9" spans="1:16384" x14ac:dyDescent="0.25">
      <c r="A9" s="2" t="s">
        <v>12</v>
      </c>
      <c r="B9" s="51">
        <v>7.1999999999999995E-2</v>
      </c>
    </row>
    <row r="10" spans="1:16384" x14ac:dyDescent="0.25">
      <c r="A10" s="2" t="s">
        <v>33</v>
      </c>
      <c r="B10" s="52">
        <v>0.1</v>
      </c>
    </row>
    <row r="11" spans="1:16384" x14ac:dyDescent="0.25">
      <c r="A11" t="s">
        <v>14</v>
      </c>
      <c r="B11" s="53">
        <v>0.8</v>
      </c>
    </row>
    <row r="12" spans="1:16384" x14ac:dyDescent="0.25">
      <c r="A12" t="s">
        <v>95</v>
      </c>
      <c r="B12" s="53">
        <v>0.7</v>
      </c>
    </row>
    <row r="13" spans="1:16384" x14ac:dyDescent="0.25">
      <c r="A13" t="s">
        <v>96</v>
      </c>
      <c r="B13" s="53">
        <v>0.4</v>
      </c>
    </row>
    <row r="14" spans="1:16384" x14ac:dyDescent="0.25">
      <c r="A14" t="s">
        <v>20</v>
      </c>
      <c r="B14" s="53">
        <v>0.12</v>
      </c>
    </row>
    <row r="15" spans="1:16384" x14ac:dyDescent="0.25">
      <c r="A15" t="s">
        <v>34</v>
      </c>
      <c r="B15" s="53">
        <v>0.05</v>
      </c>
    </row>
    <row r="16" spans="1:16384" x14ac:dyDescent="0.25">
      <c r="A16" t="s">
        <v>36</v>
      </c>
      <c r="B16" s="53">
        <v>0.04</v>
      </c>
    </row>
    <row r="17" spans="1:5" x14ac:dyDescent="0.25">
      <c r="A17" t="s">
        <v>35</v>
      </c>
      <c r="B17" s="53">
        <v>5.6000000000000001E-2</v>
      </c>
    </row>
    <row r="18" spans="1:5" x14ac:dyDescent="0.25">
      <c r="A18" t="s">
        <v>83</v>
      </c>
      <c r="B18" s="53">
        <v>5.3999999999999999E-2</v>
      </c>
    </row>
    <row r="19" spans="1:5" x14ac:dyDescent="0.25">
      <c r="A19" t="s">
        <v>84</v>
      </c>
      <c r="B19" s="53">
        <v>5.5E-2</v>
      </c>
    </row>
    <row r="20" spans="1:5" x14ac:dyDescent="0.25">
      <c r="A20" t="s">
        <v>37</v>
      </c>
      <c r="B20" s="53">
        <v>3.5999999999999997E-2</v>
      </c>
      <c r="E20">
        <v>3.5999999999999997E-2</v>
      </c>
    </row>
    <row r="21" spans="1:5" x14ac:dyDescent="0.25">
      <c r="A21" t="s">
        <v>23</v>
      </c>
      <c r="B21" s="53">
        <v>0.06</v>
      </c>
    </row>
    <row r="22" spans="1:5" x14ac:dyDescent="0.25">
      <c r="A22" t="s">
        <v>43</v>
      </c>
      <c r="B22" s="53">
        <v>0.06</v>
      </c>
    </row>
    <row r="23" spans="1:5" x14ac:dyDescent="0.25">
      <c r="A23" t="s">
        <v>19</v>
      </c>
      <c r="B23" s="53">
        <v>0.16</v>
      </c>
    </row>
    <row r="24" spans="1:5" x14ac:dyDescent="0.25">
      <c r="A24" t="s">
        <v>45</v>
      </c>
      <c r="B24" s="53">
        <v>1</v>
      </c>
    </row>
    <row r="25" spans="1:5" x14ac:dyDescent="0.25">
      <c r="A25" t="s">
        <v>19</v>
      </c>
      <c r="B25" s="51">
        <v>0.16</v>
      </c>
    </row>
    <row r="26" spans="1:5" x14ac:dyDescent="0.25">
      <c r="A26" t="s">
        <v>22</v>
      </c>
      <c r="B26" s="51">
        <v>1.5</v>
      </c>
    </row>
    <row r="27" spans="1:5" x14ac:dyDescent="0.25">
      <c r="A27" t="s">
        <v>104</v>
      </c>
      <c r="B27" s="51">
        <v>1</v>
      </c>
    </row>
    <row r="28" spans="1:5" x14ac:dyDescent="0.25">
      <c r="A28" t="s">
        <v>108</v>
      </c>
      <c r="B28" s="51">
        <v>0.25</v>
      </c>
    </row>
    <row r="29" spans="1:5" x14ac:dyDescent="0.25">
      <c r="A29" t="s">
        <v>109</v>
      </c>
      <c r="B29" s="51">
        <v>0.05</v>
      </c>
    </row>
    <row r="30" spans="1:5" x14ac:dyDescent="0.25">
      <c r="A30" t="s">
        <v>110</v>
      </c>
      <c r="B30" s="51">
        <v>4.4999999999999998E-2</v>
      </c>
    </row>
    <row r="31" spans="1:5" x14ac:dyDescent="0.25">
      <c r="A31" t="s">
        <v>113</v>
      </c>
      <c r="B31" s="51">
        <v>0.13</v>
      </c>
    </row>
    <row r="32" spans="1:5" x14ac:dyDescent="0.25">
      <c r="A32" t="s">
        <v>114</v>
      </c>
      <c r="B32" s="51">
        <v>1.5</v>
      </c>
    </row>
    <row r="37" spans="1:2" x14ac:dyDescent="0.25">
      <c r="A37" s="124" t="s">
        <v>141</v>
      </c>
      <c r="B37" s="124"/>
    </row>
    <row r="38" spans="1:2" x14ac:dyDescent="0.25">
      <c r="A38" t="s">
        <v>5</v>
      </c>
      <c r="B38" s="51">
        <v>0.13</v>
      </c>
    </row>
    <row r="39" spans="1:2" x14ac:dyDescent="0.25">
      <c r="A39" t="s">
        <v>48</v>
      </c>
      <c r="B39" s="51">
        <v>0.1</v>
      </c>
    </row>
    <row r="40" spans="1:2" x14ac:dyDescent="0.25">
      <c r="A40" t="s">
        <v>6</v>
      </c>
      <c r="B40" s="51">
        <v>0.04</v>
      </c>
    </row>
    <row r="41" spans="1:2" x14ac:dyDescent="0.25">
      <c r="A41" t="s">
        <v>47</v>
      </c>
      <c r="B41" s="51">
        <f>B38</f>
        <v>0.13</v>
      </c>
    </row>
    <row r="42" spans="1:2" x14ac:dyDescent="0.25">
      <c r="A42" t="s">
        <v>49</v>
      </c>
      <c r="B42" s="51">
        <f>B39</f>
        <v>0.1</v>
      </c>
    </row>
  </sheetData>
  <mergeCells count="1">
    <mergeCell ref="A37:B37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6"/>
  <sheetViews>
    <sheetView topLeftCell="A25" zoomScale="85" zoomScaleNormal="85" zoomScalePageLayoutView="85" workbookViewId="0">
      <selection activeCell="O44" sqref="O44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17.5703125" style="92" customWidth="1"/>
    <col min="16" max="16" width="27.7109375" style="9" customWidth="1"/>
    <col min="17" max="17" width="13.28515625" style="13" customWidth="1"/>
  </cols>
  <sheetData>
    <row r="1" spans="1:20" s="1" customFormat="1" ht="15.75" thickBot="1" x14ac:dyDescent="0.3">
      <c r="H1" s="19"/>
      <c r="I1" s="19"/>
      <c r="J1" s="19"/>
      <c r="K1" s="19"/>
      <c r="O1" s="89"/>
      <c r="P1" s="16"/>
      <c r="Q1" s="14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90"/>
      <c r="P3" s="12" t="s">
        <v>134</v>
      </c>
      <c r="Q3" s="25" t="s">
        <v>46</v>
      </c>
      <c r="R3" s="42"/>
      <c r="T3" s="3"/>
    </row>
    <row r="4" spans="1:20" ht="15.75" customHeight="1" thickBot="1" x14ac:dyDescent="0.35">
      <c r="A4" s="22"/>
      <c r="B4" s="111" t="s">
        <v>24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"/>
      <c r="O4" s="90" t="s">
        <v>5</v>
      </c>
      <c r="P4" s="17">
        <f>Sojaerijuhtivused!B38</f>
        <v>0.13</v>
      </c>
      <c r="Q4" s="15"/>
      <c r="R4" s="42"/>
    </row>
    <row r="5" spans="1:20" ht="48" thickBot="1" x14ac:dyDescent="0.3">
      <c r="A5" s="22"/>
      <c r="B5" s="114" t="s">
        <v>133</v>
      </c>
      <c r="C5" s="115"/>
      <c r="D5" s="118" t="s">
        <v>56</v>
      </c>
      <c r="E5" s="119"/>
      <c r="F5" s="119"/>
      <c r="G5" s="119"/>
      <c r="H5" s="119"/>
      <c r="I5" s="119"/>
      <c r="J5" s="119"/>
      <c r="K5" s="120"/>
      <c r="L5" s="27" t="s">
        <v>55</v>
      </c>
      <c r="M5" s="55" t="s">
        <v>137</v>
      </c>
      <c r="N5" s="11"/>
      <c r="O5" s="90"/>
      <c r="P5" s="17"/>
      <c r="Q5" s="15"/>
      <c r="R5" s="42"/>
    </row>
    <row r="6" spans="1:20" s="2" customFormat="1" ht="18" customHeight="1" thickBot="1" x14ac:dyDescent="0.3">
      <c r="A6" s="23"/>
      <c r="B6" s="116"/>
      <c r="C6" s="117"/>
      <c r="D6" s="31">
        <v>100</v>
      </c>
      <c r="E6" s="32">
        <v>150</v>
      </c>
      <c r="F6" s="32">
        <v>180</v>
      </c>
      <c r="G6" s="32">
        <v>200</v>
      </c>
      <c r="H6" s="32">
        <v>250</v>
      </c>
      <c r="I6" s="33">
        <v>300</v>
      </c>
      <c r="J6" s="33">
        <v>350</v>
      </c>
      <c r="K6" s="34">
        <v>400</v>
      </c>
      <c r="L6" s="28" t="s">
        <v>2</v>
      </c>
      <c r="M6" s="30">
        <f>Sojaerijuhtivused!$B$15</f>
        <v>0.05</v>
      </c>
      <c r="N6" s="6"/>
      <c r="O6" s="90"/>
      <c r="P6" s="7"/>
      <c r="Q6" s="6"/>
      <c r="R6" s="26"/>
    </row>
    <row r="7" spans="1:20" ht="18" customHeight="1" x14ac:dyDescent="0.25">
      <c r="A7" s="22"/>
      <c r="B7" s="121" t="s">
        <v>59</v>
      </c>
      <c r="C7" s="54">
        <v>100</v>
      </c>
      <c r="D7" s="60">
        <f>1/(C7*0.001/C13+D6*0.001/M6+P14)</f>
        <v>0.44943820224719111</v>
      </c>
      <c r="E7" s="61">
        <f>1/(C7*0.001/C13+E6*0.001/M6+P14)</f>
        <v>0.31007751937984501</v>
      </c>
      <c r="F7" s="61">
        <f>1/(C7*0.001/C13+F6*0.001/M6+P14)</f>
        <v>0.2614379084967321</v>
      </c>
      <c r="G7" s="61">
        <f>1/(C7*0.001/C13+G6*0.001/M6+P14)</f>
        <v>0.23668639053254439</v>
      </c>
      <c r="H7" s="61">
        <f>1/(C7*0.001/C13+H6*0.001/M6+P14)</f>
        <v>0.19138755980861244</v>
      </c>
      <c r="I7" s="61">
        <f>1/(C7*0.001/C13+I6*0.001/M6+P14)</f>
        <v>0.16064257028112452</v>
      </c>
      <c r="J7" s="61">
        <f>1/(C7*0.001/C13+J6*0.001/M6+P14)</f>
        <v>0.13840830449826991</v>
      </c>
      <c r="K7" s="62">
        <f>1/(C7*0.001/C13+K6*0.001/M6+P14)</f>
        <v>0.12158054711246198</v>
      </c>
      <c r="L7" s="11"/>
      <c r="M7" s="11"/>
      <c r="N7" s="11"/>
      <c r="O7" s="44" t="s">
        <v>0</v>
      </c>
      <c r="P7" s="17">
        <f>Sojaerijuhtivused!B4</f>
        <v>2</v>
      </c>
      <c r="Q7" s="15">
        <v>10</v>
      </c>
      <c r="R7" s="42"/>
    </row>
    <row r="8" spans="1:20" ht="18" customHeight="1" x14ac:dyDescent="0.25">
      <c r="A8" s="22"/>
      <c r="B8" s="122"/>
      <c r="C8" s="39">
        <v>150</v>
      </c>
      <c r="D8" s="63">
        <f>1/(C8*0.001/C13+D6*0.001/M6+P14)</f>
        <v>0.44444444444444442</v>
      </c>
      <c r="E8" s="64">
        <f>1/(C8*0.001/C13+E6*0.001/M6+P14)</f>
        <v>0.30769230769230771</v>
      </c>
      <c r="F8" s="64">
        <f>1/(C8*0.001/C13+F6*0.001/M6+P14)</f>
        <v>0.25974025974025977</v>
      </c>
      <c r="G8" s="64">
        <f>1/(C8*0.001/C13+G6*0.001/M6+P14)</f>
        <v>0.23529411764705882</v>
      </c>
      <c r="H8" s="64">
        <f>1/(C8*0.001/C13+H6*0.001/M6+P14)</f>
        <v>0.19047619047619047</v>
      </c>
      <c r="I8" s="64">
        <f>1/(C8*0.001/C13+I6*0.001/M6+P14)</f>
        <v>0.16000000000000003</v>
      </c>
      <c r="J8" s="64">
        <f>1/(C8*0.001/C13+J6*0.001/M6+P14)</f>
        <v>0.13793103448275862</v>
      </c>
      <c r="K8" s="65">
        <f>1/(C8*0.001/C13+K6*0.001/M6+P14)</f>
        <v>0.12121212121212122</v>
      </c>
      <c r="L8" s="11"/>
      <c r="M8" s="11"/>
      <c r="N8" s="11"/>
      <c r="O8" s="90" t="s">
        <v>50</v>
      </c>
      <c r="P8" s="17">
        <v>99999</v>
      </c>
      <c r="Q8" s="15">
        <v>0</v>
      </c>
      <c r="R8" s="42"/>
    </row>
    <row r="9" spans="1:20" ht="18" customHeight="1" x14ac:dyDescent="0.25">
      <c r="A9" s="22"/>
      <c r="B9" s="122"/>
      <c r="C9" s="39">
        <v>200</v>
      </c>
      <c r="D9" s="63">
        <f>1/(C9*0.001/C13+D6*0.001/M6+P14)</f>
        <v>0.43956043956043955</v>
      </c>
      <c r="E9" s="64">
        <f>1/(C9*0.001/C13+E6*0.001/M6+P14)</f>
        <v>0.30534351145038174</v>
      </c>
      <c r="F9" s="64">
        <f>1/(C9*0.001/C13+F6*0.001/M6+P14)</f>
        <v>0.25806451612903231</v>
      </c>
      <c r="G9" s="64">
        <f>1/(C9*0.001/C13+G6*0.001/M6+P14)</f>
        <v>0.2339181286549708</v>
      </c>
      <c r="H9" s="64">
        <f>1/(C9*0.001/C13+H6*0.001/M6+P14)</f>
        <v>0.18957345971563982</v>
      </c>
      <c r="I9" s="64">
        <f>1/(C9*0.001/C13+I6*0.001/M6+P14)</f>
        <v>0.15936254980079684</v>
      </c>
      <c r="J9" s="64">
        <f>1/(C9*0.001/C13+J6*0.001/M6+P14)</f>
        <v>0.13745704467353953</v>
      </c>
      <c r="K9" s="65">
        <f>1/(C9*0.001/C13+K6*0.001/M6+P14)</f>
        <v>0.12084592145015105</v>
      </c>
      <c r="L9" s="11"/>
      <c r="M9" s="11"/>
      <c r="N9" s="11"/>
      <c r="O9" s="90" t="s">
        <v>51</v>
      </c>
      <c r="P9" s="17">
        <v>99999</v>
      </c>
      <c r="Q9" s="15">
        <v>0</v>
      </c>
      <c r="R9" s="42"/>
    </row>
    <row r="10" spans="1:20" ht="18" customHeight="1" x14ac:dyDescent="0.25">
      <c r="A10" s="22"/>
      <c r="B10" s="122"/>
      <c r="C10" s="39">
        <v>250</v>
      </c>
      <c r="D10" s="63">
        <f>1/(C10*0.001/C13+D6*0.001/M6+P14)</f>
        <v>0.43478260869565222</v>
      </c>
      <c r="E10" s="64">
        <f>1/(C10*0.001/C13+E6*0.001/M6+P14)</f>
        <v>0.30303030303030309</v>
      </c>
      <c r="F10" s="64">
        <f>1/(C10*0.001/C13+F6*0.001/M6+P14)</f>
        <v>0.25641025641025644</v>
      </c>
      <c r="G10" s="64">
        <f>1/(C10*0.001/C13+G6*0.001/M6+P14)</f>
        <v>0.23255813953488372</v>
      </c>
      <c r="H10" s="64">
        <f>1/(C10*0.001/C13+H6*0.001/M6+P14)</f>
        <v>0.18867924528301888</v>
      </c>
      <c r="I10" s="64">
        <f>1/(C10*0.001/C13+I6*0.001/M6+P14)</f>
        <v>0.15873015873015875</v>
      </c>
      <c r="J10" s="64">
        <f>1/(C10*0.001/C13+J6*0.001/M6+P14)</f>
        <v>0.13698630136986301</v>
      </c>
      <c r="K10" s="65">
        <f>1/(C10*0.001/C13+K6*0.001/M6+P14)</f>
        <v>0.12048192771084336</v>
      </c>
      <c r="L10" s="11"/>
      <c r="M10" s="11"/>
      <c r="N10" s="11"/>
      <c r="O10" s="90" t="s">
        <v>52</v>
      </c>
      <c r="P10" s="17">
        <v>99999</v>
      </c>
      <c r="Q10" s="15">
        <v>0</v>
      </c>
      <c r="R10" s="42"/>
    </row>
    <row r="11" spans="1:20" ht="18" customHeight="1" thickBot="1" x14ac:dyDescent="0.3">
      <c r="A11" s="22"/>
      <c r="B11" s="123"/>
      <c r="C11" s="40">
        <v>300</v>
      </c>
      <c r="D11" s="66">
        <f>1/(C11*0.001/C13+D6*0.001/M6+P14)</f>
        <v>0.43010752688172049</v>
      </c>
      <c r="E11" s="67">
        <f>1/(C11*0.001/C13+E6*0.001/M6+P14)</f>
        <v>0.30075187969924816</v>
      </c>
      <c r="F11" s="67">
        <f>1/(C11*0.001/C13+F6*0.001/M6+P14)</f>
        <v>0.25477707006369432</v>
      </c>
      <c r="G11" s="67">
        <f>1/(C11*0.001/C13+G6*0.001/M6+P14)</f>
        <v>0.23121387283236994</v>
      </c>
      <c r="H11" s="67">
        <f>1/(C11*0.001/C13+H6*0.001/M6+P14)</f>
        <v>0.18779342723004694</v>
      </c>
      <c r="I11" s="67">
        <f>1/(C11*0.001/C13+I6*0.001/M6+P14)</f>
        <v>0.158102766798419</v>
      </c>
      <c r="J11" s="67">
        <f>1/(C11*0.001/C13+J6*0.001/M6+P14)</f>
        <v>0.13651877133105803</v>
      </c>
      <c r="K11" s="68">
        <f>1/(C11*0.001/C13+K6*0.001/M6+P14)</f>
        <v>0.12012012012012011</v>
      </c>
      <c r="L11" s="11"/>
      <c r="M11" s="11"/>
      <c r="N11" s="11"/>
      <c r="O11" s="90"/>
      <c r="P11" s="17"/>
      <c r="Q11" s="15"/>
      <c r="R11" s="42"/>
    </row>
    <row r="12" spans="1:20" ht="42.75" customHeight="1" x14ac:dyDescent="0.25">
      <c r="A12" s="22"/>
      <c r="B12" s="36" t="s">
        <v>58</v>
      </c>
      <c r="C12" s="37" t="s">
        <v>30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0" t="s">
        <v>6</v>
      </c>
      <c r="P12" s="17">
        <f>Sojaerijuhtivused!B40</f>
        <v>0.04</v>
      </c>
      <c r="Q12" s="15"/>
      <c r="R12" s="42"/>
    </row>
    <row r="13" spans="1:20" ht="48" thickBot="1" x14ac:dyDescent="0.3">
      <c r="A13" s="22"/>
      <c r="B13" s="35" t="s">
        <v>138</v>
      </c>
      <c r="C13" s="29">
        <f>Sojaerijuhtivused!$B$2</f>
        <v>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0"/>
      <c r="P13" s="17"/>
      <c r="Q13" s="15"/>
      <c r="R13" s="42"/>
    </row>
    <row r="14" spans="1:20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48" t="s">
        <v>142</v>
      </c>
      <c r="P14" s="17">
        <f>P4+Q7*0.001/P7+Q8*0.001/P8+Q9*0.001/P9+Q10*0.001/P10+P12</f>
        <v>0.17500000000000002</v>
      </c>
      <c r="Q14" s="15"/>
      <c r="R14" s="42"/>
    </row>
    <row r="15" spans="1:20" ht="15.75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1"/>
      <c r="P15" s="45"/>
      <c r="Q15" s="46"/>
      <c r="R15" s="47"/>
    </row>
    <row r="16" spans="1:20" ht="15.75" thickBot="1" x14ac:dyDescent="0.3">
      <c r="P16"/>
      <c r="Q16"/>
    </row>
    <row r="17" spans="1:18" ht="15.75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08" t="s">
        <v>60</v>
      </c>
      <c r="P17" s="109"/>
      <c r="Q17" s="109"/>
      <c r="R17" s="110"/>
    </row>
    <row r="18" spans="1:18" ht="33.75" thickBot="1" x14ac:dyDescent="0.4">
      <c r="A18" s="22"/>
      <c r="B18" s="11"/>
      <c r="C18" s="11"/>
      <c r="D18" s="5"/>
      <c r="E18" s="5"/>
      <c r="F18" s="5"/>
      <c r="G18" s="5"/>
      <c r="H18" s="11"/>
      <c r="I18" s="11"/>
      <c r="J18" s="11"/>
      <c r="K18" s="11"/>
      <c r="L18" s="11"/>
      <c r="M18" s="11"/>
      <c r="N18" s="11"/>
      <c r="O18" s="90"/>
      <c r="P18" s="12" t="s">
        <v>134</v>
      </c>
      <c r="Q18" s="25" t="s">
        <v>46</v>
      </c>
      <c r="R18" s="42"/>
    </row>
    <row r="19" spans="1:18" ht="15.75" customHeight="1" thickBot="1" x14ac:dyDescent="0.35">
      <c r="A19" s="22"/>
      <c r="B19" s="111" t="s">
        <v>4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11"/>
      <c r="O19" s="90" t="s">
        <v>5</v>
      </c>
      <c r="P19" s="17">
        <f>Sojaerijuhtivused!B38</f>
        <v>0.13</v>
      </c>
      <c r="Q19" s="15"/>
      <c r="R19" s="42"/>
    </row>
    <row r="20" spans="1:18" ht="48" thickBot="1" x14ac:dyDescent="0.3">
      <c r="A20" s="22"/>
      <c r="B20" s="114" t="s">
        <v>133</v>
      </c>
      <c r="C20" s="115"/>
      <c r="D20" s="118" t="s">
        <v>56</v>
      </c>
      <c r="E20" s="119"/>
      <c r="F20" s="119"/>
      <c r="G20" s="119"/>
      <c r="H20" s="119"/>
      <c r="I20" s="119"/>
      <c r="J20" s="119"/>
      <c r="K20" s="120"/>
      <c r="L20" s="27" t="s">
        <v>55</v>
      </c>
      <c r="M20" s="55" t="s">
        <v>137</v>
      </c>
      <c r="N20" s="11"/>
      <c r="O20" s="90"/>
      <c r="P20" s="17"/>
      <c r="Q20" s="15"/>
      <c r="R20" s="42"/>
    </row>
    <row r="21" spans="1:18" ht="15" customHeight="1" thickBot="1" x14ac:dyDescent="0.3">
      <c r="A21" s="23"/>
      <c r="B21" s="116"/>
      <c r="C21" s="117"/>
      <c r="D21" s="31">
        <v>100</v>
      </c>
      <c r="E21" s="32">
        <v>150</v>
      </c>
      <c r="F21" s="32">
        <v>180</v>
      </c>
      <c r="G21" s="32">
        <v>200</v>
      </c>
      <c r="H21" s="32">
        <v>250</v>
      </c>
      <c r="I21" s="33">
        <v>300</v>
      </c>
      <c r="J21" s="33">
        <v>350</v>
      </c>
      <c r="K21" s="34">
        <v>400</v>
      </c>
      <c r="L21" s="28" t="s">
        <v>3</v>
      </c>
      <c r="M21" s="30">
        <f>Sojaerijuhtivused!B16</f>
        <v>0.04</v>
      </c>
      <c r="N21" s="6"/>
      <c r="O21" s="90"/>
      <c r="P21" s="7"/>
      <c r="Q21" s="6"/>
      <c r="R21" s="26"/>
    </row>
    <row r="22" spans="1:18" ht="15" customHeight="1" x14ac:dyDescent="0.25">
      <c r="A22" s="22"/>
      <c r="B22" s="121" t="s">
        <v>59</v>
      </c>
      <c r="C22" s="54">
        <v>100</v>
      </c>
      <c r="D22" s="60">
        <f>1/(C22*0.001/C28+D21*0.001/M21+P29)</f>
        <v>0.3669724770642202</v>
      </c>
      <c r="E22" s="61">
        <f>1/(C22*0.001/C28+E21*0.001/M21+P29)</f>
        <v>0.25157232704402516</v>
      </c>
      <c r="F22" s="61">
        <f>1/(C22*0.001/C28+F21*0.001/M21+P29)</f>
        <v>0.21164021164021166</v>
      </c>
      <c r="G22" s="61">
        <f>1/(C22*0.001/C28+G21*0.001/M21+P29)</f>
        <v>0.19138755980861244</v>
      </c>
      <c r="H22" s="61">
        <f>1/(C7*0.001/C13+H6*0.001/M6+P14)</f>
        <v>0.19138755980861244</v>
      </c>
      <c r="I22" s="61">
        <f>1/(C22*0.001/C28+I21*0.001/M21+P29)</f>
        <v>0.12944983818770228</v>
      </c>
      <c r="J22" s="61">
        <f>1/(C22*0.001/C28+J21*0.001/M21+P29)</f>
        <v>0.11142061281337046</v>
      </c>
      <c r="K22" s="62">
        <f>1/(C22*0.001/C28+K21*0.001/M21+P29)</f>
        <v>9.779951100244498E-2</v>
      </c>
      <c r="L22" s="11"/>
      <c r="M22" s="11"/>
      <c r="N22" s="11"/>
      <c r="O22" s="44" t="s">
        <v>0</v>
      </c>
      <c r="P22" s="17">
        <f>Sojaerijuhtivused!B4</f>
        <v>2</v>
      </c>
      <c r="Q22" s="15">
        <v>10</v>
      </c>
      <c r="R22" s="42"/>
    </row>
    <row r="23" spans="1:18" ht="15" customHeight="1" x14ac:dyDescent="0.25">
      <c r="A23" s="22"/>
      <c r="B23" s="122"/>
      <c r="C23" s="39">
        <v>150</v>
      </c>
      <c r="D23" s="63">
        <f>1/(C23*0.001/C28+D21*0.001/M21+P29)</f>
        <v>0.36363636363636365</v>
      </c>
      <c r="E23" s="64">
        <f>1/(C23*0.001/C28+E21*0.001/M21+P29)</f>
        <v>0.25</v>
      </c>
      <c r="F23" s="64">
        <f>1/(C23*0.001/C28+F21*0.001/M21+P29)</f>
        <v>0.21052631578947367</v>
      </c>
      <c r="G23" s="64">
        <f>1/(C23*0.001/C28+G21*0.001/M21+P29)</f>
        <v>0.19047619047619047</v>
      </c>
      <c r="H23" s="64">
        <f>1/(C23*0.001/C28+H21*0.001/M21+P29)</f>
        <v>0.15384615384615385</v>
      </c>
      <c r="I23" s="64">
        <f>1/(C23*0.001/C28+I21*0.001/M21+P29)</f>
        <v>0.12903225806451613</v>
      </c>
      <c r="J23" s="64">
        <f>1/(C23*0.001/C28+J21*0.001/M21+P29)</f>
        <v>0.1111111111111111</v>
      </c>
      <c r="K23" s="65">
        <f>1/(C23*0.001/C28+K21*0.001/M21+P29)</f>
        <v>9.7560975609756101E-2</v>
      </c>
      <c r="L23" s="11"/>
      <c r="M23" s="11"/>
      <c r="N23" s="11"/>
      <c r="O23" s="90" t="s">
        <v>50</v>
      </c>
      <c r="P23" s="17">
        <v>99999</v>
      </c>
      <c r="Q23" s="15">
        <v>0</v>
      </c>
      <c r="R23" s="42"/>
    </row>
    <row r="24" spans="1:18" ht="15" customHeight="1" x14ac:dyDescent="0.25">
      <c r="A24" s="22"/>
      <c r="B24" s="122"/>
      <c r="C24" s="39">
        <v>200</v>
      </c>
      <c r="D24" s="63">
        <f>1/(C24*0.001/C28+D21*0.001/M21+P29)</f>
        <v>0.3603603603603604</v>
      </c>
      <c r="E24" s="64">
        <f>1/(C24*0.001/C28+E21*0.001/M21+P29)</f>
        <v>0.24844720496894407</v>
      </c>
      <c r="F24" s="64">
        <f>1/(C24*0.001/C28+F21*0.001/M21+P29)</f>
        <v>0.20942408376963353</v>
      </c>
      <c r="G24" s="64">
        <f>1/(C24*0.001/C28+G21*0.001/M21+P29)</f>
        <v>0.18957345971563982</v>
      </c>
      <c r="H24" s="64">
        <f>1/(C24*0.001/C28+H21*0.001/M21+P29)</f>
        <v>0.15325670498084293</v>
      </c>
      <c r="I24" s="64">
        <f>1/(C24*0.001/C28+I21*0.001/M21+P29)</f>
        <v>0.12861736334405147</v>
      </c>
      <c r="J24" s="64">
        <f>1/(C24*0.001/C28+J21*0.001/M21+P29)</f>
        <v>0.11080332409972299</v>
      </c>
      <c r="K24" s="65">
        <f>1/(C24*0.001/C28+K21*0.001/M21+P29)</f>
        <v>9.7323600973236002E-2</v>
      </c>
      <c r="L24" s="11"/>
      <c r="M24" s="11"/>
      <c r="N24" s="11"/>
      <c r="O24" s="90" t="s">
        <v>51</v>
      </c>
      <c r="P24" s="17">
        <v>99999</v>
      </c>
      <c r="Q24" s="15">
        <v>0</v>
      </c>
      <c r="R24" s="42"/>
    </row>
    <row r="25" spans="1:18" ht="15.75" customHeight="1" x14ac:dyDescent="0.25">
      <c r="A25" s="22"/>
      <c r="B25" s="122"/>
      <c r="C25" s="39">
        <v>250</v>
      </c>
      <c r="D25" s="63">
        <f>1/(C25*0.001/C28+D21*0.001/M21+P29)</f>
        <v>0.35714285714285715</v>
      </c>
      <c r="E25" s="64">
        <f>1/(C25*0.001/C28+E21*0.001/M21+P29)</f>
        <v>0.24691358024691359</v>
      </c>
      <c r="F25" s="64">
        <f>1/(C25*0.001/C28+F21*0.001/M21+P29)</f>
        <v>0.20833333333333334</v>
      </c>
      <c r="G25" s="64">
        <f>1/(C25*0.001/C28+G21*0.001/M21+P29)</f>
        <v>0.18867924528301888</v>
      </c>
      <c r="H25" s="64">
        <f>1/(C25*0.001/C28+H21*0.001/M21+P29)</f>
        <v>0.15267175572519084</v>
      </c>
      <c r="I25" s="64">
        <f>1/(C25*0.001/C28+I21*0.001/M21+P29)</f>
        <v>0.12820512820512822</v>
      </c>
      <c r="J25" s="64">
        <f>1/(C25*0.001/C28+J21*0.001/M21+P29)</f>
        <v>0.11049723756906077</v>
      </c>
      <c r="K25" s="65">
        <f>1/(C25*0.001/C28+K21*0.001/M21+P29)</f>
        <v>9.7087378640776698E-2</v>
      </c>
      <c r="L25" s="11"/>
      <c r="M25" s="11"/>
      <c r="N25" s="11"/>
      <c r="O25" s="90" t="s">
        <v>52</v>
      </c>
      <c r="P25" s="17">
        <v>99999</v>
      </c>
      <c r="Q25" s="15">
        <v>0</v>
      </c>
      <c r="R25" s="42"/>
    </row>
    <row r="26" spans="1:18" ht="15.75" customHeight="1" thickBot="1" x14ac:dyDescent="0.3">
      <c r="A26" s="22"/>
      <c r="B26" s="123"/>
      <c r="C26" s="40">
        <v>300</v>
      </c>
      <c r="D26" s="66">
        <f>1/(C26*0.001/C28+D21*0.001/M21+P29)</f>
        <v>0.3539823008849558</v>
      </c>
      <c r="E26" s="67">
        <f>1/(C26*0.001/C28+E21*0.001/M21+P29)</f>
        <v>0.24539877300613497</v>
      </c>
      <c r="F26" s="67">
        <f>1/(C26*0.001/C28+F21*0.001/M21+P29)</f>
        <v>0.20725388601036268</v>
      </c>
      <c r="G26" s="67">
        <f>1/(C26*0.001/C28+G21*0.001/M21+P29)</f>
        <v>0.18779342723004694</v>
      </c>
      <c r="H26" s="67">
        <f>1/(C26*0.001/C28+H21*0.001/M21+P29)</f>
        <v>0.15209125475285171</v>
      </c>
      <c r="I26" s="67">
        <f>1/(C26*0.001/C28+I21*0.001/M21+P29)</f>
        <v>0.12779552715654952</v>
      </c>
      <c r="J26" s="67">
        <f>1/(C26*0.001/C28+J21*0.001/M21+P29)</f>
        <v>0.11019283746556473</v>
      </c>
      <c r="K26" s="68">
        <f>1/(C26*0.001/C28+K21*0.001/M21+P29)</f>
        <v>9.6852300242130734E-2</v>
      </c>
      <c r="L26" s="11"/>
      <c r="M26" s="11"/>
      <c r="N26" s="11"/>
      <c r="O26" s="90"/>
      <c r="P26" s="17"/>
      <c r="Q26" s="15"/>
      <c r="R26" s="42"/>
    </row>
    <row r="27" spans="1:18" ht="39" x14ac:dyDescent="0.25">
      <c r="A27" s="22"/>
      <c r="B27" s="36" t="s">
        <v>58</v>
      </c>
      <c r="C27" s="37" t="s">
        <v>30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0" t="s">
        <v>6</v>
      </c>
      <c r="P27" s="17">
        <f>Sojaerijuhtivused!B40</f>
        <v>0.04</v>
      </c>
      <c r="Q27" s="15"/>
      <c r="R27" s="42"/>
    </row>
    <row r="28" spans="1:18" ht="48" customHeight="1" thickBot="1" x14ac:dyDescent="0.3">
      <c r="A28" s="22"/>
      <c r="B28" s="35" t="s">
        <v>138</v>
      </c>
      <c r="C28" s="29">
        <f>Sojaerijuhtivused!B2</f>
        <v>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90"/>
      <c r="P28" s="17"/>
      <c r="Q28" s="15"/>
      <c r="R28" s="42"/>
    </row>
    <row r="29" spans="1:18" ht="47.25" x14ac:dyDescent="0.25">
      <c r="A29" s="2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8" t="s">
        <v>142</v>
      </c>
      <c r="P29" s="17">
        <f>P19+Q22*0.001/P22+Q23*0.001/P23+Q24*0.001/P24+Q25*0.001/P25+P27</f>
        <v>0.17500000000000002</v>
      </c>
      <c r="Q29" s="15"/>
      <c r="R29" s="42"/>
    </row>
    <row r="30" spans="1:18" ht="15.75" thickBot="1" x14ac:dyDescent="0.3">
      <c r="A30" s="24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91"/>
      <c r="P30" s="45"/>
      <c r="Q30" s="46"/>
      <c r="R30" s="47"/>
    </row>
    <row r="31" spans="1:18" ht="15.75" thickBot="1" x14ac:dyDescent="0.3">
      <c r="P31"/>
      <c r="Q31"/>
    </row>
    <row r="32" spans="1:18" ht="15.75" thickBot="1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08" t="s">
        <v>60</v>
      </c>
      <c r="P32" s="109"/>
      <c r="Q32" s="109"/>
      <c r="R32" s="110"/>
    </row>
    <row r="33" spans="1:18" ht="33.75" thickBot="1" x14ac:dyDescent="0.4">
      <c r="A33" s="22"/>
      <c r="B33" s="11"/>
      <c r="C33" s="11"/>
      <c r="D33" s="5"/>
      <c r="E33" s="5"/>
      <c r="F33" s="5"/>
      <c r="G33" s="5"/>
      <c r="H33" s="11"/>
      <c r="I33" s="11"/>
      <c r="J33" s="11"/>
      <c r="K33" s="11"/>
      <c r="L33" s="11"/>
      <c r="M33" s="11"/>
      <c r="N33" s="11"/>
      <c r="O33" s="90"/>
      <c r="P33" s="12" t="s">
        <v>134</v>
      </c>
      <c r="Q33" s="25" t="s">
        <v>46</v>
      </c>
      <c r="R33" s="42"/>
    </row>
    <row r="34" spans="1:18" ht="15.75" customHeight="1" thickBot="1" x14ac:dyDescent="0.35">
      <c r="A34" s="22"/>
      <c r="B34" s="111" t="s">
        <v>38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3"/>
      <c r="N34" s="11"/>
      <c r="O34" s="90" t="s">
        <v>5</v>
      </c>
      <c r="P34" s="17">
        <f>Sojaerijuhtivused!B38</f>
        <v>0.13</v>
      </c>
      <c r="Q34" s="15"/>
      <c r="R34" s="42"/>
    </row>
    <row r="35" spans="1:18" ht="48" thickBot="1" x14ac:dyDescent="0.3">
      <c r="A35" s="22"/>
      <c r="B35" s="114" t="s">
        <v>133</v>
      </c>
      <c r="C35" s="115"/>
      <c r="D35" s="118" t="s">
        <v>56</v>
      </c>
      <c r="E35" s="119"/>
      <c r="F35" s="119"/>
      <c r="G35" s="119"/>
      <c r="H35" s="119"/>
      <c r="I35" s="119"/>
      <c r="J35" s="119"/>
      <c r="K35" s="120"/>
      <c r="L35" s="27" t="s">
        <v>55</v>
      </c>
      <c r="M35" s="55" t="s">
        <v>137</v>
      </c>
      <c r="N35" s="11"/>
      <c r="O35" s="90"/>
      <c r="P35" s="17"/>
      <c r="Q35" s="15"/>
      <c r="R35" s="42"/>
    </row>
    <row r="36" spans="1:18" ht="15.75" customHeight="1" thickBot="1" x14ac:dyDescent="0.3">
      <c r="A36" s="23"/>
      <c r="B36" s="116"/>
      <c r="C36" s="117"/>
      <c r="D36" s="31">
        <v>100</v>
      </c>
      <c r="E36" s="32">
        <v>150</v>
      </c>
      <c r="F36" s="32">
        <v>180</v>
      </c>
      <c r="G36" s="32">
        <v>200</v>
      </c>
      <c r="H36" s="32">
        <v>250</v>
      </c>
      <c r="I36" s="33">
        <v>300</v>
      </c>
      <c r="J36" s="33">
        <v>350</v>
      </c>
      <c r="K36" s="34">
        <v>400</v>
      </c>
      <c r="L36" s="28" t="s">
        <v>37</v>
      </c>
      <c r="M36" s="30">
        <f>Sojaerijuhtivused!B17</f>
        <v>5.6000000000000001E-2</v>
      </c>
      <c r="N36" s="6"/>
      <c r="O36" s="90"/>
      <c r="P36" s="7"/>
      <c r="Q36" s="6"/>
      <c r="R36" s="26"/>
    </row>
    <row r="37" spans="1:18" ht="15" customHeight="1" x14ac:dyDescent="0.25">
      <c r="A37" s="22"/>
      <c r="B37" s="121" t="s">
        <v>59</v>
      </c>
      <c r="C37" s="54">
        <v>100</v>
      </c>
      <c r="D37" s="60">
        <f>1/(C37*0.001/C43+D36*0.001/M36+P44)</f>
        <v>0.42630937880633368</v>
      </c>
      <c r="E37" s="61">
        <f>1/(C37*0.001/C43+E36*0.001/M36+P44)</f>
        <v>0.30877812086457873</v>
      </c>
      <c r="F37" s="61">
        <f>1/(C37*0.001/C43+F36*0.001/M36+P44)</f>
        <v>0.2649507948523846</v>
      </c>
      <c r="G37" s="61">
        <f>1/(C37*0.001/C43+G36*0.001/M36+P44)</f>
        <v>0.2420470262793914</v>
      </c>
      <c r="H37" s="61">
        <f>1/(C7*0.001/C13+H6*0.001/M6+P14)</f>
        <v>0.19138755980861244</v>
      </c>
      <c r="I37" s="61">
        <f>1/(C37*0.001/C43+I36*0.001/M36+P44)</f>
        <v>0.16900048285852248</v>
      </c>
      <c r="J37" s="61">
        <f>1/(C37*0.001/C43+J36*0.001/M36+P44)</f>
        <v>0.14684287812041114</v>
      </c>
      <c r="K37" s="62">
        <f>1/(C37*0.001/C43+K36*0.001/M36+P44)</f>
        <v>0.12982195845697331</v>
      </c>
      <c r="L37" s="11"/>
      <c r="M37" s="11"/>
      <c r="N37" s="11"/>
      <c r="O37" s="44" t="s">
        <v>1</v>
      </c>
      <c r="P37" s="17">
        <f>Sojaerijuhtivused!B22</f>
        <v>0.06</v>
      </c>
      <c r="Q37" s="15">
        <v>15</v>
      </c>
      <c r="R37" s="42"/>
    </row>
    <row r="38" spans="1:18" ht="15" customHeight="1" x14ac:dyDescent="0.25">
      <c r="A38" s="22"/>
      <c r="B38" s="122"/>
      <c r="C38" s="39">
        <v>150</v>
      </c>
      <c r="D38" s="63">
        <f>1/(C38*0.001/C43+D36*0.001/M36+P44)</f>
        <v>0.4218137993371498</v>
      </c>
      <c r="E38" s="64">
        <f>1/(C38*0.001/C43+E36*0.001/M36+P44)</f>
        <v>0.30641278179032611</v>
      </c>
      <c r="F38" s="64">
        <f>1/(C38*0.001/C43+F36*0.001/M36+P44)</f>
        <v>0.26320736980635456</v>
      </c>
      <c r="G38" s="64">
        <f>1/(C38*0.001/C43+G36*0.001/M36+P44)</f>
        <v>0.24059116686715928</v>
      </c>
      <c r="H38" s="64">
        <f>1/(C38*0.001/C43+H36*0.001/M36+P44)</f>
        <v>0.19804781440090535</v>
      </c>
      <c r="I38" s="64">
        <f>1/(C38*0.001/C43+I36*0.001/M36+P44)</f>
        <v>0.16828945786753216</v>
      </c>
      <c r="J38" s="64">
        <f>1/(C38*0.001/C43+J36*0.001/M36+P44)</f>
        <v>0.14630577907827358</v>
      </c>
      <c r="K38" s="65">
        <f>1/(C38*0.001/C43+K36*0.001/M36+P44)</f>
        <v>0.12940197800166373</v>
      </c>
      <c r="L38" s="11"/>
      <c r="M38" s="11"/>
      <c r="N38" s="11"/>
      <c r="O38" s="90" t="s">
        <v>50</v>
      </c>
      <c r="P38" s="17">
        <v>99999</v>
      </c>
      <c r="Q38" s="15">
        <v>0</v>
      </c>
      <c r="R38" s="42"/>
    </row>
    <row r="39" spans="1:18" ht="15" customHeight="1" x14ac:dyDescent="0.25">
      <c r="A39" s="22"/>
      <c r="B39" s="122"/>
      <c r="C39" s="39">
        <v>200</v>
      </c>
      <c r="D39" s="63">
        <f>1/(C39*0.001/C43+D36*0.001/M36+P44)</f>
        <v>0.41741204531902204</v>
      </c>
      <c r="E39" s="64">
        <f>1/(C39*0.001/C43+E36*0.001/M36+P44)</f>
        <v>0.30408340573414427</v>
      </c>
      <c r="F39" s="64">
        <f>1/(C39*0.001/C43+F36*0.001/M36+P44)</f>
        <v>0.26148673888681362</v>
      </c>
      <c r="G39" s="64">
        <f>1/(C39*0.001/C43+G36*0.001/M36+P44)</f>
        <v>0.23915271609156133</v>
      </c>
      <c r="H39" s="64">
        <f>1/(C39*0.001/C43+H36*0.001/M36+P44)</f>
        <v>0.19707207207207209</v>
      </c>
      <c r="I39" s="64">
        <f>1/(C39*0.001/C43+I36*0.001/M36+P44)</f>
        <v>0.16758439071103665</v>
      </c>
      <c r="J39" s="64">
        <f>1/(C39*0.001/C43+J36*0.001/M36+P44)</f>
        <v>0.14577259475218657</v>
      </c>
      <c r="K39" s="65">
        <f>1/(C39*0.001/C43+K36*0.001/M36+P44)</f>
        <v>0.12898470609913396</v>
      </c>
      <c r="L39" s="11"/>
      <c r="M39" s="11"/>
      <c r="N39" s="11"/>
      <c r="O39" s="90" t="s">
        <v>51</v>
      </c>
      <c r="P39" s="17">
        <v>99999</v>
      </c>
      <c r="Q39" s="15">
        <v>0</v>
      </c>
      <c r="R39" s="42"/>
    </row>
    <row r="40" spans="1:18" ht="15" customHeight="1" x14ac:dyDescent="0.25">
      <c r="A40" s="22"/>
      <c r="B40" s="122"/>
      <c r="C40" s="39">
        <v>250</v>
      </c>
      <c r="D40" s="63">
        <f>1/(C40*0.001/C43+D36*0.001/M36+P44)</f>
        <v>0.41310120979640008</v>
      </c>
      <c r="E40" s="64">
        <f>1/(C40*0.001/C43+E36*0.001/M36+P44)</f>
        <v>0.30178917870230654</v>
      </c>
      <c r="F40" s="64">
        <f>1/(C40*0.001/C43+F36*0.001/M36+P44)</f>
        <v>0.25978845796993877</v>
      </c>
      <c r="G40" s="64">
        <f>1/(C40*0.001/C43+G36*0.001/M36+P44)</f>
        <v>0.23773136355917809</v>
      </c>
      <c r="H40" s="64">
        <f>1/(C40*0.001/C43+H36*0.001/M36+P44)</f>
        <v>0.19610589718447963</v>
      </c>
      <c r="I40" s="64">
        <f>1/(C40*0.001/C43+I36*0.001/M36+P44)</f>
        <v>0.16688520681845276</v>
      </c>
      <c r="J40" s="64">
        <f>1/(C40*0.001/C43+J36*0.001/M36+P44)</f>
        <v>0.14524328249818444</v>
      </c>
      <c r="K40" s="65">
        <f>1/(C40*0.001/C43+K36*0.001/M36+P44)</f>
        <v>0.12857011663146295</v>
      </c>
      <c r="L40" s="11"/>
      <c r="M40" s="11"/>
      <c r="N40" s="11"/>
      <c r="O40" s="90" t="s">
        <v>52</v>
      </c>
      <c r="P40" s="17">
        <v>99999</v>
      </c>
      <c r="Q40" s="15">
        <v>0</v>
      </c>
      <c r="R40" s="42"/>
    </row>
    <row r="41" spans="1:18" ht="15.75" customHeight="1" thickBot="1" x14ac:dyDescent="0.3">
      <c r="A41" s="22"/>
      <c r="B41" s="123"/>
      <c r="C41" s="40">
        <v>300</v>
      </c>
      <c r="D41" s="66">
        <f>1/(C41*0.001/C43+D36*0.001/M36+P44)</f>
        <v>0.40887850467289721</v>
      </c>
      <c r="E41" s="67">
        <f>1/(C41*0.001/C43+E36*0.001/M36+P44)</f>
        <v>0.29952931108258457</v>
      </c>
      <c r="F41" s="67">
        <f>1/(C41*0.001/C43+F36*0.001/M36+P44)</f>
        <v>0.25811209439528027</v>
      </c>
      <c r="G41" s="67">
        <f>1/(C41*0.001/C43+G36*0.001/M36+P44)</f>
        <v>0.2363268062120189</v>
      </c>
      <c r="H41" s="67">
        <f>1/(C41*0.001/C43+H36*0.001/M36+P44)</f>
        <v>0.19514914970727626</v>
      </c>
      <c r="I41" s="67">
        <f>1/(C41*0.001/C43+I36*0.001/M36+P44)</f>
        <v>0.16619183285849953</v>
      </c>
      <c r="J41" s="67">
        <f>1/(C41*0.001/C43+J36*0.001/M36+P44)</f>
        <v>0.14471780028943557</v>
      </c>
      <c r="K41" s="68">
        <f>1/(C41*0.001/C43+K36*0.001/M36+P44)</f>
        <v>0.12815818381545221</v>
      </c>
      <c r="L41" s="11"/>
      <c r="M41" s="11"/>
      <c r="N41" s="11"/>
      <c r="O41" s="90"/>
      <c r="P41" s="17"/>
      <c r="Q41" s="15"/>
      <c r="R41" s="42"/>
    </row>
    <row r="42" spans="1:18" ht="50.25" customHeight="1" x14ac:dyDescent="0.25">
      <c r="A42" s="22"/>
      <c r="B42" s="36" t="s">
        <v>58</v>
      </c>
      <c r="C42" s="37" t="s">
        <v>30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90" t="s">
        <v>6</v>
      </c>
      <c r="P42" s="17">
        <f>P34</f>
        <v>0.13</v>
      </c>
      <c r="Q42" s="15"/>
      <c r="R42" s="42"/>
    </row>
    <row r="43" spans="1:18" ht="32.25" customHeight="1" thickBot="1" x14ac:dyDescent="0.3">
      <c r="A43" s="22"/>
      <c r="B43" s="35" t="s">
        <v>138</v>
      </c>
      <c r="C43" s="29">
        <f>Sojaerijuhtivused!B2</f>
        <v>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0"/>
      <c r="P43" s="17"/>
      <c r="Q43" s="15"/>
      <c r="R43" s="42"/>
    </row>
    <row r="44" spans="1:18" ht="47.25" x14ac:dyDescent="0.25">
      <c r="A44" s="2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8" t="s">
        <v>142</v>
      </c>
      <c r="P44" s="17">
        <f>P34+Q37*0.001/P37+Q38*0.001/P38+Q39*0.001/P39+Q40*0.001/P40+P42</f>
        <v>0.51</v>
      </c>
      <c r="Q44" s="15"/>
      <c r="R44" s="42"/>
    </row>
    <row r="45" spans="1:18" ht="15.75" thickBot="1" x14ac:dyDescent="0.3">
      <c r="A45" s="2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91"/>
      <c r="P45" s="45"/>
      <c r="Q45" s="46"/>
      <c r="R45" s="47"/>
    </row>
    <row r="46" spans="1:18" x14ac:dyDescent="0.25">
      <c r="P46"/>
      <c r="Q46"/>
    </row>
    <row r="47" spans="1:18" x14ac:dyDescent="0.25">
      <c r="P47"/>
      <c r="Q47"/>
    </row>
    <row r="48" spans="1:18" x14ac:dyDescent="0.25">
      <c r="P48"/>
      <c r="Q48"/>
    </row>
    <row r="49" spans="16:17" x14ac:dyDescent="0.25">
      <c r="P49"/>
      <c r="Q49"/>
    </row>
    <row r="50" spans="16:17" x14ac:dyDescent="0.25">
      <c r="P50"/>
      <c r="Q50"/>
    </row>
    <row r="51" spans="16:17" x14ac:dyDescent="0.25">
      <c r="P51"/>
      <c r="Q51"/>
    </row>
    <row r="52" spans="16:17" x14ac:dyDescent="0.25">
      <c r="P52"/>
      <c r="Q52"/>
    </row>
    <row r="53" spans="16:17" x14ac:dyDescent="0.25">
      <c r="P53"/>
      <c r="Q53"/>
    </row>
    <row r="54" spans="16:17" x14ac:dyDescent="0.25">
      <c r="P54"/>
      <c r="Q54"/>
    </row>
    <row r="55" spans="16:17" x14ac:dyDescent="0.25">
      <c r="P55"/>
      <c r="Q55"/>
    </row>
    <row r="56" spans="16:17" x14ac:dyDescent="0.25">
      <c r="P56"/>
      <c r="Q56"/>
    </row>
    <row r="57" spans="16:17" x14ac:dyDescent="0.25">
      <c r="P57"/>
      <c r="Q57"/>
    </row>
    <row r="58" spans="16:17" x14ac:dyDescent="0.25">
      <c r="P58"/>
      <c r="Q58"/>
    </row>
    <row r="59" spans="16:17" x14ac:dyDescent="0.25">
      <c r="P59"/>
      <c r="Q59"/>
    </row>
    <row r="60" spans="16:17" x14ac:dyDescent="0.25">
      <c r="P60"/>
      <c r="Q60"/>
    </row>
    <row r="61" spans="16:17" x14ac:dyDescent="0.25">
      <c r="P61"/>
      <c r="Q61"/>
    </row>
    <row r="62" spans="16:17" x14ac:dyDescent="0.25">
      <c r="P62"/>
      <c r="Q62"/>
    </row>
    <row r="63" spans="16:17" x14ac:dyDescent="0.25">
      <c r="P63"/>
      <c r="Q63"/>
    </row>
    <row r="64" spans="16:17" x14ac:dyDescent="0.25">
      <c r="P64"/>
      <c r="Q64"/>
    </row>
    <row r="65" spans="16:17" x14ac:dyDescent="0.25">
      <c r="P65"/>
      <c r="Q65"/>
    </row>
    <row r="66" spans="16:17" x14ac:dyDescent="0.25">
      <c r="P66"/>
      <c r="Q66"/>
    </row>
  </sheetData>
  <mergeCells count="15">
    <mergeCell ref="D35:K35"/>
    <mergeCell ref="B37:B41"/>
    <mergeCell ref="B4:M4"/>
    <mergeCell ref="B5:C6"/>
    <mergeCell ref="B19:M19"/>
    <mergeCell ref="B20:C21"/>
    <mergeCell ref="B34:M34"/>
    <mergeCell ref="B35:C36"/>
    <mergeCell ref="B7:B11"/>
    <mergeCell ref="B22:B26"/>
    <mergeCell ref="O2:R2"/>
    <mergeCell ref="O17:R17"/>
    <mergeCell ref="O32:R32"/>
    <mergeCell ref="D20:K20"/>
    <mergeCell ref="D5:K5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6"/>
  <sheetViews>
    <sheetView topLeftCell="A73" zoomScale="85" zoomScaleNormal="85" workbookViewId="0">
      <selection activeCell="O85" sqref="O85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17.5703125" style="92" customWidth="1"/>
    <col min="16" max="16" width="24.28515625" style="9" customWidth="1"/>
    <col min="17" max="17" width="13.28515625" style="13" customWidth="1"/>
  </cols>
  <sheetData>
    <row r="1" spans="1:20" s="1" customFormat="1" ht="21.75" thickBot="1" x14ac:dyDescent="0.4">
      <c r="A1" s="56" t="s">
        <v>64</v>
      </c>
      <c r="H1" s="19"/>
      <c r="I1" s="19"/>
      <c r="J1" s="19"/>
      <c r="K1" s="19"/>
      <c r="O1" s="89"/>
      <c r="P1" s="16"/>
      <c r="Q1" s="14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90"/>
      <c r="P3" s="12" t="s">
        <v>134</v>
      </c>
      <c r="Q3" s="25" t="s">
        <v>46</v>
      </c>
      <c r="R3" s="42"/>
      <c r="T3" s="3"/>
    </row>
    <row r="4" spans="1:20" ht="19.5" thickBot="1" x14ac:dyDescent="0.35">
      <c r="A4" s="22"/>
      <c r="B4" s="111" t="s">
        <v>62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"/>
      <c r="O4" s="90" t="s">
        <v>5</v>
      </c>
      <c r="P4" s="17">
        <f>Sojaerijuhtivused!$B$38</f>
        <v>0.13</v>
      </c>
      <c r="Q4" s="15"/>
      <c r="R4" s="42"/>
    </row>
    <row r="5" spans="1:20" ht="48" thickBot="1" x14ac:dyDescent="0.3">
      <c r="A5" s="22"/>
      <c r="B5" s="114" t="s">
        <v>133</v>
      </c>
      <c r="C5" s="115"/>
      <c r="D5" s="125" t="s">
        <v>56</v>
      </c>
      <c r="E5" s="125"/>
      <c r="F5" s="125"/>
      <c r="G5" s="125"/>
      <c r="H5" s="125"/>
      <c r="I5" s="125"/>
      <c r="J5" s="125"/>
      <c r="K5" s="126"/>
      <c r="L5" s="27" t="s">
        <v>55</v>
      </c>
      <c r="M5" s="55" t="s">
        <v>137</v>
      </c>
      <c r="N5" s="11"/>
      <c r="O5" s="90"/>
      <c r="P5" s="17"/>
      <c r="Q5" s="15"/>
      <c r="R5" s="42"/>
    </row>
    <row r="6" spans="1:20" s="2" customFormat="1" ht="15.75" customHeight="1" thickBot="1" x14ac:dyDescent="0.3">
      <c r="A6" s="23"/>
      <c r="B6" s="116"/>
      <c r="C6" s="117"/>
      <c r="D6" s="31">
        <v>100</v>
      </c>
      <c r="E6" s="32">
        <v>150</v>
      </c>
      <c r="F6" s="32">
        <v>180</v>
      </c>
      <c r="G6" s="32">
        <v>200</v>
      </c>
      <c r="H6" s="32">
        <v>250</v>
      </c>
      <c r="I6" s="33">
        <v>300</v>
      </c>
      <c r="J6" s="33">
        <v>350</v>
      </c>
      <c r="K6" s="34">
        <v>400</v>
      </c>
      <c r="L6" s="28" t="s">
        <v>2</v>
      </c>
      <c r="M6" s="30">
        <f>Sojaerijuhtivused!$B$15</f>
        <v>0.05</v>
      </c>
      <c r="N6" s="6"/>
      <c r="O6" s="90"/>
      <c r="P6" s="7"/>
      <c r="Q6" s="6"/>
      <c r="R6" s="26"/>
    </row>
    <row r="7" spans="1:20" x14ac:dyDescent="0.25">
      <c r="A7" s="22"/>
      <c r="B7" s="127" t="s">
        <v>59</v>
      </c>
      <c r="C7" s="38">
        <v>90</v>
      </c>
      <c r="D7" s="69">
        <f>1/(C7*0.001/C12+D6*0.001/M6+P13)</f>
        <v>0.37683458944863146</v>
      </c>
      <c r="E7" s="70">
        <f>1/(C7*0.001/C12+E6*0.001/M6+P13)</f>
        <v>0.27369634111207147</v>
      </c>
      <c r="F7" s="70">
        <f>1/(C7*0.001/C12+F6*0.001/M6+P13)</f>
        <v>0.2350903241771839</v>
      </c>
      <c r="G7" s="70">
        <f>1/(C7*0.001/C12+G6*0.001/M6+P13)</f>
        <v>0.21488351051798235</v>
      </c>
      <c r="H7" s="70">
        <f>1/(C7*0.001/C12+H6*0.001/M6+P13)</f>
        <v>0.17687581455967233</v>
      </c>
      <c r="I7" s="70">
        <f>1/(C7*0.001/C12+I6*0.001/M6+P13)</f>
        <v>0.15029267520961875</v>
      </c>
      <c r="J7" s="70">
        <f>1/(C7*0.001/C12+J6*0.001/M6+P13)</f>
        <v>0.13065603080731675</v>
      </c>
      <c r="K7" s="71">
        <f>1/(C7*0.001/C12+K6*0.001/M6+P13)</f>
        <v>0.11555771803916799</v>
      </c>
      <c r="L7" s="11"/>
      <c r="M7" s="11"/>
      <c r="N7" s="11"/>
      <c r="O7" s="44" t="s">
        <v>0</v>
      </c>
      <c r="P7" s="17">
        <f>Sojaerijuhtivused!$B$4</f>
        <v>2</v>
      </c>
      <c r="Q7" s="15">
        <v>10</v>
      </c>
      <c r="R7" s="42"/>
    </row>
    <row r="8" spans="1:20" x14ac:dyDescent="0.25">
      <c r="A8" s="22"/>
      <c r="B8" s="127"/>
      <c r="C8" s="39">
        <v>140</v>
      </c>
      <c r="D8" s="72">
        <f>1/(C8*0.001/C12+D6*0.001/M6+P13)</f>
        <v>0.34283652111151208</v>
      </c>
      <c r="E8" s="64">
        <f>1/(C8*0.001/C12+E6*0.001/M6+P13)</f>
        <v>0.25530771298038163</v>
      </c>
      <c r="F8" s="64">
        <f>1/(C8*0.001/C12+F6*0.001/M6+P13)</f>
        <v>0.22139361454206483</v>
      </c>
      <c r="G8" s="64">
        <f>1/(C8*0.001/C12+G6*0.001/M6+P13)</f>
        <v>0.20338257332476989</v>
      </c>
      <c r="H8" s="64">
        <f>1/(C8*0.001/C12+H6*0.001/M6+P13)</f>
        <v>0.16900907311866217</v>
      </c>
      <c r="I8" s="64">
        <f>1/(C8*0.001/C12+I6*0.001/M6+P13)</f>
        <v>0.14457464617257648</v>
      </c>
      <c r="J8" s="64">
        <f>1/(C8*0.001/C12+J6*0.001/M6+P13)</f>
        <v>0.12631299029384391</v>
      </c>
      <c r="K8" s="65">
        <f>1/(C8*0.001/C12+K6*0.001/M6+P13)</f>
        <v>0.11214732617164444</v>
      </c>
      <c r="L8" s="11"/>
      <c r="M8" s="11"/>
      <c r="N8" s="11"/>
      <c r="O8" s="44" t="s">
        <v>0</v>
      </c>
      <c r="P8" s="17">
        <f>Sojaerijuhtivused!$B$4</f>
        <v>2</v>
      </c>
      <c r="Q8" s="15">
        <v>10</v>
      </c>
      <c r="R8" s="42"/>
    </row>
    <row r="9" spans="1:20" x14ac:dyDescent="0.25">
      <c r="A9" s="22"/>
      <c r="B9" s="127"/>
      <c r="C9" s="39">
        <v>190</v>
      </c>
      <c r="D9" s="72">
        <f>1/(C9*0.001/C12+D6*0.001/M6+P13)</f>
        <v>0.31446540880503143</v>
      </c>
      <c r="E9" s="64">
        <f>1/(C9*0.001/C12+E6*0.001/M6+P13)</f>
        <v>0.23923444976076558</v>
      </c>
      <c r="F9" s="64">
        <f>1/(C9*0.001/C12+F6*0.001/M6+P13)</f>
        <v>0.20920502092050211</v>
      </c>
      <c r="G9" s="64">
        <f>1/(C9*0.001/C12+G6*0.001/M6+P13)</f>
        <v>0.19305019305019305</v>
      </c>
      <c r="H9" s="64">
        <f>1/(C9*0.001/C12+H6*0.001/M6+P13)</f>
        <v>0.16181229773462785</v>
      </c>
      <c r="I9" s="64">
        <f>1/(C9*0.001/C12+I6*0.001/M6+P13)</f>
        <v>0.13927576601671313</v>
      </c>
      <c r="J9" s="64">
        <f>1/(C9*0.001/C12+J6*0.001/M6+P13)</f>
        <v>0.12224938875305624</v>
      </c>
      <c r="K9" s="65">
        <f>1/(C9*0.001/C12+K6*0.001/M6+P13)</f>
        <v>0.10893246187363835</v>
      </c>
      <c r="L9" s="11"/>
      <c r="M9" s="11"/>
      <c r="N9" s="11"/>
      <c r="O9" s="90" t="s">
        <v>51</v>
      </c>
      <c r="P9" s="17">
        <v>99999</v>
      </c>
      <c r="Q9" s="15">
        <v>0</v>
      </c>
      <c r="R9" s="42"/>
    </row>
    <row r="10" spans="1:20" ht="15.75" thickBot="1" x14ac:dyDescent="0.3">
      <c r="A10" s="22"/>
      <c r="B10" s="127"/>
      <c r="C10" s="40">
        <v>240</v>
      </c>
      <c r="D10" s="73">
        <f>1/(C10*0.001/C12+D6*0.001/M6+P13)</f>
        <v>0.29043106083766429</v>
      </c>
      <c r="E10" s="67">
        <f>1/(C10*0.001/C12+E6*0.001/M6+P13)</f>
        <v>0.22506515043828482</v>
      </c>
      <c r="F10" s="67">
        <f>1/(C10*0.001/C12+F6*0.001/M6+P13)</f>
        <v>0.19828845752452517</v>
      </c>
      <c r="G10" s="67">
        <f>1/(C10*0.001/C12+G6*0.001/M6+P13)</f>
        <v>0.18371688261458133</v>
      </c>
      <c r="H10" s="67">
        <f>1/(C10*0.001/C12+H6*0.001/M6+P13)</f>
        <v>0.15520339813755921</v>
      </c>
      <c r="I10" s="67">
        <f>1/(C10*0.001/C12+I6*0.001/M6+P13)</f>
        <v>0.13435157686324425</v>
      </c>
      <c r="J10" s="67">
        <f>1/(C10*0.001/C12+J6*0.001/M6+P13)</f>
        <v>0.11843909736940531</v>
      </c>
      <c r="K10" s="68">
        <f>1/(C10*0.001/C12+K6*0.001/M6+P13)</f>
        <v>0.10589677850852748</v>
      </c>
      <c r="L10" s="11"/>
      <c r="M10" s="11"/>
      <c r="N10" s="11"/>
      <c r="O10" s="90" t="s">
        <v>52</v>
      </c>
      <c r="P10" s="17">
        <v>99999</v>
      </c>
      <c r="Q10" s="15">
        <v>0</v>
      </c>
      <c r="R10" s="42"/>
    </row>
    <row r="11" spans="1:20" ht="71.25" x14ac:dyDescent="0.25">
      <c r="A11" s="22"/>
      <c r="B11" s="36" t="s">
        <v>58</v>
      </c>
      <c r="C11" s="37" t="s">
        <v>44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0" t="s">
        <v>6</v>
      </c>
      <c r="P11" s="17">
        <f>Sojaerijuhtivused!$B$40</f>
        <v>0.04</v>
      </c>
      <c r="Q11" s="15"/>
      <c r="R11" s="42"/>
    </row>
    <row r="12" spans="1:20" ht="32.25" thickBot="1" x14ac:dyDescent="0.3">
      <c r="A12" s="22"/>
      <c r="B12" s="35" t="s">
        <v>57</v>
      </c>
      <c r="C12" s="29">
        <f>Sojaerijuhtivused!$B$5</f>
        <v>0.19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0"/>
      <c r="P12" s="17"/>
      <c r="Q12" s="15"/>
      <c r="R12" s="42"/>
    </row>
    <row r="13" spans="1:20" ht="47.25" x14ac:dyDescent="0.25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48" t="s">
        <v>142</v>
      </c>
      <c r="P13" s="17">
        <f>P4+Q7*0.001/P7+Q8*0.001/P8+Q9*0.001/P9+Q10*0.001/P10+P11</f>
        <v>0.18000000000000002</v>
      </c>
      <c r="Q13" s="15"/>
      <c r="R13" s="42"/>
    </row>
    <row r="14" spans="1:20" ht="15.75" thickBot="1" x14ac:dyDescent="0.3">
      <c r="A14" s="2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1"/>
      <c r="P14" s="45"/>
      <c r="Q14" s="46"/>
      <c r="R14" s="47"/>
    </row>
    <row r="15" spans="1:20" ht="15.75" thickBot="1" x14ac:dyDescent="0.3">
      <c r="P15"/>
      <c r="Q15"/>
    </row>
    <row r="16" spans="1:20" ht="15.75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08" t="s">
        <v>60</v>
      </c>
      <c r="P16" s="109"/>
      <c r="Q16" s="109"/>
      <c r="R16" s="110"/>
    </row>
    <row r="17" spans="1:20" ht="33.75" thickBot="1" x14ac:dyDescent="0.4">
      <c r="A17" s="22"/>
      <c r="B17" s="11"/>
      <c r="C17" s="11"/>
      <c r="D17" s="5"/>
      <c r="E17" s="5"/>
      <c r="F17" s="5"/>
      <c r="G17" s="5"/>
      <c r="H17" s="11"/>
      <c r="I17" s="11"/>
      <c r="J17" s="11"/>
      <c r="K17" s="11"/>
      <c r="L17" s="11"/>
      <c r="M17" s="11"/>
      <c r="N17" s="11"/>
      <c r="O17" s="90"/>
      <c r="P17" s="12" t="s">
        <v>134</v>
      </c>
      <c r="Q17" s="25" t="s">
        <v>46</v>
      </c>
      <c r="R17" s="42"/>
      <c r="T17" s="3"/>
    </row>
    <row r="18" spans="1:20" ht="19.5" thickBot="1" x14ac:dyDescent="0.35">
      <c r="A18" s="22"/>
      <c r="B18" s="111" t="s">
        <v>63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3"/>
      <c r="N18" s="11"/>
      <c r="O18" s="90" t="s">
        <v>5</v>
      </c>
      <c r="P18" s="17">
        <f>Sojaerijuhtivused!$B$38</f>
        <v>0.13</v>
      </c>
      <c r="Q18" s="15"/>
      <c r="R18" s="42"/>
    </row>
    <row r="19" spans="1:20" ht="48" thickBot="1" x14ac:dyDescent="0.3">
      <c r="A19" s="22"/>
      <c r="B19" s="114" t="s">
        <v>133</v>
      </c>
      <c r="C19" s="115"/>
      <c r="D19" s="125" t="s">
        <v>56</v>
      </c>
      <c r="E19" s="125"/>
      <c r="F19" s="125"/>
      <c r="G19" s="125"/>
      <c r="H19" s="125"/>
      <c r="I19" s="125"/>
      <c r="J19" s="125"/>
      <c r="K19" s="126"/>
      <c r="L19" s="27" t="s">
        <v>55</v>
      </c>
      <c r="M19" s="55" t="s">
        <v>137</v>
      </c>
      <c r="N19" s="11"/>
      <c r="O19" s="90"/>
      <c r="P19" s="17"/>
      <c r="Q19" s="15"/>
      <c r="R19" s="42"/>
    </row>
    <row r="20" spans="1:20" s="2" customFormat="1" ht="15.75" thickBot="1" x14ac:dyDescent="0.3">
      <c r="A20" s="23"/>
      <c r="B20" s="116"/>
      <c r="C20" s="117"/>
      <c r="D20" s="31">
        <v>100</v>
      </c>
      <c r="E20" s="32">
        <v>150</v>
      </c>
      <c r="F20" s="32">
        <v>180</v>
      </c>
      <c r="G20" s="32">
        <v>200</v>
      </c>
      <c r="H20" s="32">
        <v>250</v>
      </c>
      <c r="I20" s="33">
        <v>300</v>
      </c>
      <c r="J20" s="33">
        <v>350</v>
      </c>
      <c r="K20" s="34">
        <v>400</v>
      </c>
      <c r="L20" s="28" t="s">
        <v>3</v>
      </c>
      <c r="M20" s="30">
        <f>Sojaerijuhtivused!$B$16</f>
        <v>0.04</v>
      </c>
      <c r="N20" s="6"/>
      <c r="O20" s="90"/>
      <c r="P20" s="7"/>
      <c r="Q20" s="6"/>
      <c r="R20" s="26"/>
    </row>
    <row r="21" spans="1:20" x14ac:dyDescent="0.25">
      <c r="A21" s="22"/>
      <c r="B21" s="127" t="s">
        <v>59</v>
      </c>
      <c r="C21" s="38">
        <v>90</v>
      </c>
      <c r="D21" s="69">
        <f>1/(C21*0.001/C26+D20*0.001/M20+P27)</f>
        <v>0.31708945260347127</v>
      </c>
      <c r="E21" s="70">
        <f>1/(C21*0.001/C26+E20*0.001/M20+P27)</f>
        <v>0.2270825863511414</v>
      </c>
      <c r="F21" s="70">
        <f>1/(C21*0.001/C26+F20*0.001/M20+P27)</f>
        <v>0.19403594771241831</v>
      </c>
      <c r="G21" s="70">
        <f>1/(C21*0.001/C26+G20*0.001/M20+P27)</f>
        <v>0.17687581455967233</v>
      </c>
      <c r="H21" s="70">
        <f>1/(C21*0.001/C26+H20*0.001/M20+P27)</f>
        <v>0.14485019440420829</v>
      </c>
      <c r="I21" s="70">
        <f>1/(C21*0.001/C26+I20*0.001/M20+P27)</f>
        <v>0.12264394526207073</v>
      </c>
      <c r="J21" s="70">
        <f>1/(C21*0.001/C26+J20*0.001/M20+P27)</f>
        <v>0.10634129960261937</v>
      </c>
      <c r="K21" s="71">
        <f>1/(C21*0.001/C26+K20*0.001/M20+P27)</f>
        <v>9.3864242663768416E-2</v>
      </c>
      <c r="L21" s="11"/>
      <c r="M21" s="11"/>
      <c r="N21" s="11"/>
      <c r="O21" s="44" t="s">
        <v>0</v>
      </c>
      <c r="P21" s="17">
        <f>Sojaerijuhtivused!$B$4</f>
        <v>2</v>
      </c>
      <c r="Q21" s="15">
        <v>10</v>
      </c>
      <c r="R21" s="42"/>
    </row>
    <row r="22" spans="1:20" x14ac:dyDescent="0.25">
      <c r="A22" s="22"/>
      <c r="B22" s="127"/>
      <c r="C22" s="39">
        <v>140</v>
      </c>
      <c r="D22" s="72">
        <f>1/(C22*0.001/C26+D20*0.001/M20+P27)</f>
        <v>0.29266789895255696</v>
      </c>
      <c r="E22" s="64">
        <f>1/(C22*0.001/C26+E20*0.001/M20+P27)</f>
        <v>0.21427765873463406</v>
      </c>
      <c r="F22" s="64">
        <f>1/(C22*0.001/C26+F20*0.001/M20+P27)</f>
        <v>0.18460940536338907</v>
      </c>
      <c r="G22" s="64">
        <f>1/(C22*0.001/C26+G20*0.001/M20+P27)</f>
        <v>0.16900907311866217</v>
      </c>
      <c r="H22" s="64">
        <f>1/(C22*0.001/C26+H20*0.001/M20+P27)</f>
        <v>0.1395314680179188</v>
      </c>
      <c r="I22" s="64">
        <f>1/(C22*0.001/C26+I20*0.001/M20+P27)</f>
        <v>0.11880940470235118</v>
      </c>
      <c r="J22" s="64">
        <f>1/(C22*0.001/C26+J20*0.001/M20+P27)</f>
        <v>0.10344639843197038</v>
      </c>
      <c r="K22" s="65">
        <f>1/(C22*0.001/C26+K20*0.001/M20+P27)</f>
        <v>9.1601581332561952E-2</v>
      </c>
      <c r="L22" s="11"/>
      <c r="M22" s="11"/>
      <c r="N22" s="11"/>
      <c r="O22" s="44" t="s">
        <v>0</v>
      </c>
      <c r="P22" s="17">
        <f>Sojaerijuhtivused!$B$4</f>
        <v>2</v>
      </c>
      <c r="Q22" s="15">
        <v>10</v>
      </c>
      <c r="R22" s="42"/>
    </row>
    <row r="23" spans="1:20" x14ac:dyDescent="0.25">
      <c r="A23" s="22"/>
      <c r="B23" s="127"/>
      <c r="C23" s="39">
        <v>190</v>
      </c>
      <c r="D23" s="72">
        <f>1/(C23*0.001/C26+D20*0.001/M20+P27)</f>
        <v>0.27173913043478259</v>
      </c>
      <c r="E23" s="64">
        <f>1/(C23*0.001/C26+E20*0.001/M20+P27)</f>
        <v>0.20283975659229211</v>
      </c>
      <c r="F23" s="64">
        <f>1/(C23*0.001/C26+F20*0.001/M20+P27)</f>
        <v>0.17605633802816903</v>
      </c>
      <c r="G23" s="64">
        <f>1/(C23*0.001/C26+G20*0.001/M20+P27)</f>
        <v>0.16181229773462785</v>
      </c>
      <c r="H23" s="64">
        <f>1/(C23*0.001/C26+H20*0.001/M20+P27)</f>
        <v>0.13458950201884254</v>
      </c>
      <c r="I23" s="64">
        <f>1/(C23*0.001/C26+I20*0.001/M20+P27)</f>
        <v>0.1152073732718894</v>
      </c>
      <c r="J23" s="64">
        <f>1/(C23*0.001/C26+J20*0.001/M20+P27)</f>
        <v>0.10070493454179255</v>
      </c>
      <c r="K23" s="65">
        <f>1/(C23*0.001/C26+K20*0.001/M20+P27)</f>
        <v>8.9445438282647588E-2</v>
      </c>
      <c r="L23" s="11"/>
      <c r="M23" s="11"/>
      <c r="N23" s="11"/>
      <c r="O23" s="90" t="s">
        <v>51</v>
      </c>
      <c r="P23" s="17">
        <v>99999</v>
      </c>
      <c r="Q23" s="15">
        <v>0</v>
      </c>
      <c r="R23" s="42"/>
    </row>
    <row r="24" spans="1:20" ht="15.75" thickBot="1" x14ac:dyDescent="0.3">
      <c r="A24" s="22"/>
      <c r="B24" s="127"/>
      <c r="C24" s="40">
        <v>240</v>
      </c>
      <c r="D24" s="73">
        <f>1/(C24*0.001/C26+D20*0.001/M20+P27)</f>
        <v>0.25360384410037373</v>
      </c>
      <c r="E24" s="67">
        <f>1/(C24*0.001/C26+E20*0.001/M20+P27)</f>
        <v>0.19256106212627952</v>
      </c>
      <c r="F24" s="67">
        <f>1/(C24*0.001/C26+F20*0.001/M20+P27)</f>
        <v>0.16826071555083244</v>
      </c>
      <c r="G24" s="67">
        <f>1/(C24*0.001/C26+G20*0.001/M20+P27)</f>
        <v>0.15520339813755921</v>
      </c>
      <c r="H24" s="67">
        <f>1/(C24*0.001/C26+H20*0.001/M20+P27)</f>
        <v>0.12998563316686051</v>
      </c>
      <c r="I24" s="67">
        <f>1/(C24*0.001/C26+I20*0.001/M20+P27)</f>
        <v>0.11181732580037665</v>
      </c>
      <c r="J24" s="67">
        <f>1/(C24*0.001/C26+J20*0.001/M20+P27)</f>
        <v>9.8105024009913763E-2</v>
      </c>
      <c r="K24" s="68">
        <f>1/(C24*0.001/C26+K20*0.001/M20+P27)</f>
        <v>8.7388464722656614E-2</v>
      </c>
      <c r="L24" s="11"/>
      <c r="M24" s="11"/>
      <c r="N24" s="11"/>
      <c r="O24" s="90" t="s">
        <v>52</v>
      </c>
      <c r="P24" s="17">
        <v>99999</v>
      </c>
      <c r="Q24" s="15">
        <v>0</v>
      </c>
      <c r="R24" s="42"/>
    </row>
    <row r="25" spans="1:20" ht="71.25" x14ac:dyDescent="0.25">
      <c r="A25" s="22"/>
      <c r="B25" s="36" t="s">
        <v>58</v>
      </c>
      <c r="C25" s="37" t="s">
        <v>44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0" t="s">
        <v>6</v>
      </c>
      <c r="P25" s="17">
        <f>Sojaerijuhtivused!$B$40</f>
        <v>0.04</v>
      </c>
      <c r="Q25" s="15"/>
      <c r="R25" s="42"/>
    </row>
    <row r="26" spans="1:20" ht="48" thickBot="1" x14ac:dyDescent="0.3">
      <c r="A26" s="22"/>
      <c r="B26" s="35" t="s">
        <v>138</v>
      </c>
      <c r="C26" s="29">
        <f>Sojaerijuhtivused!$B$5</f>
        <v>0.19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0"/>
      <c r="P26" s="17"/>
      <c r="Q26" s="15"/>
      <c r="R26" s="42"/>
    </row>
    <row r="27" spans="1:20" ht="47.25" x14ac:dyDescent="0.25">
      <c r="A27" s="22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8" t="s">
        <v>142</v>
      </c>
      <c r="P27" s="17">
        <f>P18+Q21*0.001/P21+Q22*0.001/P22+Q23*0.001/P23+Q24*0.001/P24+P25</f>
        <v>0.18000000000000002</v>
      </c>
      <c r="Q27" s="15"/>
      <c r="R27" s="42"/>
    </row>
    <row r="28" spans="1:20" ht="15.75" thickBot="1" x14ac:dyDescent="0.3">
      <c r="A28" s="24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91"/>
      <c r="P28" s="45"/>
      <c r="Q28" s="46"/>
      <c r="R28" s="47"/>
    </row>
    <row r="29" spans="1:20" ht="15.75" thickBot="1" x14ac:dyDescent="0.3"/>
    <row r="30" spans="1:20" ht="15.75" thickBo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08" t="s">
        <v>60</v>
      </c>
      <c r="P30" s="109"/>
      <c r="Q30" s="109"/>
      <c r="R30" s="110"/>
    </row>
    <row r="31" spans="1:20" ht="33.75" thickBot="1" x14ac:dyDescent="0.4">
      <c r="A31" s="22"/>
      <c r="B31" s="11"/>
      <c r="C31" s="11"/>
      <c r="D31" s="5"/>
      <c r="E31" s="5"/>
      <c r="F31" s="5"/>
      <c r="G31" s="5"/>
      <c r="H31" s="11"/>
      <c r="I31" s="11"/>
      <c r="J31" s="11"/>
      <c r="K31" s="11"/>
      <c r="L31" s="11"/>
      <c r="M31" s="11"/>
      <c r="N31" s="11"/>
      <c r="O31" s="90"/>
      <c r="P31" s="12" t="s">
        <v>134</v>
      </c>
      <c r="Q31" s="25" t="s">
        <v>46</v>
      </c>
      <c r="R31" s="42"/>
      <c r="T31" s="3"/>
    </row>
    <row r="32" spans="1:20" ht="19.5" thickBot="1" x14ac:dyDescent="0.35">
      <c r="A32" s="22"/>
      <c r="B32" s="111" t="s">
        <v>68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  <c r="N32" s="11"/>
      <c r="O32" s="90" t="s">
        <v>5</v>
      </c>
      <c r="P32" s="17">
        <f>Sojaerijuhtivused!$B$38</f>
        <v>0.13</v>
      </c>
      <c r="Q32" s="15"/>
      <c r="R32" s="42"/>
    </row>
    <row r="33" spans="1:20" ht="48" customHeight="1" thickBot="1" x14ac:dyDescent="0.3">
      <c r="A33" s="22"/>
      <c r="B33" s="114" t="s">
        <v>133</v>
      </c>
      <c r="C33" s="115"/>
      <c r="D33" s="125" t="s">
        <v>56</v>
      </c>
      <c r="E33" s="125"/>
      <c r="F33" s="125"/>
      <c r="G33" s="125"/>
      <c r="H33" s="125"/>
      <c r="I33" s="125"/>
      <c r="J33" s="125"/>
      <c r="K33" s="126"/>
      <c r="L33" s="27" t="s">
        <v>55</v>
      </c>
      <c r="M33" s="55" t="s">
        <v>137</v>
      </c>
      <c r="N33" s="11"/>
      <c r="O33" s="90"/>
      <c r="P33" s="17"/>
      <c r="Q33" s="15"/>
      <c r="R33" s="42"/>
    </row>
    <row r="34" spans="1:20" s="2" customFormat="1" ht="15.75" customHeight="1" thickBot="1" x14ac:dyDescent="0.3">
      <c r="A34" s="23"/>
      <c r="B34" s="116"/>
      <c r="C34" s="117"/>
      <c r="D34" s="31">
        <v>100</v>
      </c>
      <c r="E34" s="32">
        <v>150</v>
      </c>
      <c r="F34" s="32">
        <v>180</v>
      </c>
      <c r="G34" s="32">
        <v>200</v>
      </c>
      <c r="H34" s="32">
        <v>250</v>
      </c>
      <c r="I34" s="33">
        <v>300</v>
      </c>
      <c r="J34" s="33">
        <v>350</v>
      </c>
      <c r="K34" s="34">
        <v>400</v>
      </c>
      <c r="L34" s="28" t="s">
        <v>37</v>
      </c>
      <c r="M34" s="30">
        <f>Sojaerijuhtivused!$B$17</f>
        <v>5.6000000000000001E-2</v>
      </c>
      <c r="N34" s="6"/>
      <c r="O34" s="90"/>
      <c r="P34" s="7"/>
      <c r="Q34" s="6"/>
      <c r="R34" s="26"/>
    </row>
    <row r="35" spans="1:20" x14ac:dyDescent="0.25">
      <c r="A35" s="22"/>
      <c r="B35" s="127" t="s">
        <v>59</v>
      </c>
      <c r="C35" s="38">
        <v>90</v>
      </c>
      <c r="D35" s="69">
        <f>1/(C35*0.001/C40+D34*0.001/M34+P41)</f>
        <v>0.36043848832640007</v>
      </c>
      <c r="E35" s="70">
        <f>1/(C35*0.001/C40+E34*0.001/M34+P41)</f>
        <v>0.27268347189617526</v>
      </c>
      <c r="F35" s="70">
        <f>1/(C35*0.001/C40+F34*0.001/M34+P41)</f>
        <v>0.23792699398026818</v>
      </c>
      <c r="G35" s="70">
        <f>1/(C35*0.001/C40+G34*0.001/M34+P41)</f>
        <v>0.21929282186992474</v>
      </c>
      <c r="H35" s="70">
        <f>1/(C35*0.001/C40+H34*0.001/M34+P41)</f>
        <v>0.183386303938669</v>
      </c>
      <c r="I35" s="70">
        <f>1/(C35*0.001/C40+I34*0.001/M34+P41)</f>
        <v>0.15758387194236934</v>
      </c>
      <c r="J35" s="70">
        <f>1/(C35*0.001/C40+J34*0.001/M34+P41)</f>
        <v>0.13814665357908895</v>
      </c>
      <c r="K35" s="71">
        <f>1/(C35*0.001/C40+K34*0.001/M34+P41)</f>
        <v>0.12297791483085913</v>
      </c>
      <c r="L35" s="11"/>
      <c r="M35" s="11"/>
      <c r="N35" s="11"/>
      <c r="O35" s="44" t="s">
        <v>0</v>
      </c>
      <c r="P35" s="17">
        <f>Sojaerijuhtivused!$B$4</f>
        <v>2</v>
      </c>
      <c r="Q35" s="15">
        <v>10</v>
      </c>
      <c r="R35" s="42"/>
    </row>
    <row r="36" spans="1:20" x14ac:dyDescent="0.25">
      <c r="A36" s="22"/>
      <c r="B36" s="127"/>
      <c r="C36" s="39">
        <v>140</v>
      </c>
      <c r="D36" s="72">
        <f>1/(C36*0.001/C40+D34*0.001/M34+P41)</f>
        <v>0.32921199519796029</v>
      </c>
      <c r="E36" s="64">
        <f>1/(C36*0.001/C40+E34*0.001/M34+P41)</f>
        <v>0.25442615424346476</v>
      </c>
      <c r="F36" s="64">
        <f>1/(C36*0.001/C40+F34*0.001/M34+P41)</f>
        <v>0.2239076086499045</v>
      </c>
      <c r="G36" s="64">
        <f>1/(C36*0.001/C40+G34*0.001/M34+P41)</f>
        <v>0.20732819429613636</v>
      </c>
      <c r="H36" s="64">
        <f>1/(C36*0.001/C40+H34*0.001/M34+P41)</f>
        <v>0.17494360370669981</v>
      </c>
      <c r="I36" s="64">
        <f>1/(C36*0.001/C40+I34*0.001/M34+P41)</f>
        <v>0.15130916558114665</v>
      </c>
      <c r="J36" s="64">
        <f>1/(C36*0.001/C40+J34*0.001/M34+P41)</f>
        <v>0.13330059283684706</v>
      </c>
      <c r="K36" s="65">
        <f>1/(C36*0.001/C40+K34*0.001/M34+P41)</f>
        <v>0.11912279051854238</v>
      </c>
      <c r="L36" s="11"/>
      <c r="M36" s="11"/>
      <c r="N36" s="11"/>
      <c r="O36" s="44" t="s">
        <v>1</v>
      </c>
      <c r="P36" s="17">
        <f>Sojaerijuhtivused!$B$22</f>
        <v>0.06</v>
      </c>
      <c r="Q36" s="15">
        <v>15</v>
      </c>
      <c r="R36" s="42"/>
    </row>
    <row r="37" spans="1:20" x14ac:dyDescent="0.25">
      <c r="A37" s="22"/>
      <c r="B37" s="127"/>
      <c r="C37" s="39">
        <v>190</v>
      </c>
      <c r="D37" s="72">
        <f>1/(C37*0.001/C40+D34*0.001/M34+P41)</f>
        <v>0.30296472624972948</v>
      </c>
      <c r="E37" s="64">
        <f>1/(C37*0.001/C40+E34*0.001/M34+P41)</f>
        <v>0.23846022824050417</v>
      </c>
      <c r="F37" s="64">
        <f>1/(C37*0.001/C40+F34*0.001/M34+P41)</f>
        <v>0.21144842168856673</v>
      </c>
      <c r="G37" s="64">
        <f>1/(C37*0.001/C40+G34*0.001/M34+P41)</f>
        <v>0.1966016008987502</v>
      </c>
      <c r="H37" s="64">
        <f>1/(C37*0.001/C40+H34*0.001/M34+P41)</f>
        <v>0.16724405686297933</v>
      </c>
      <c r="I37" s="64">
        <f>1/(C37*0.001/C40+I34*0.001/M34+P41)</f>
        <v>0.14551501922877041</v>
      </c>
      <c r="J37" s="64">
        <f>1/(C37*0.001/C40+J34*0.001/M34+P41)</f>
        <v>0.12878300064391499</v>
      </c>
      <c r="K37" s="65">
        <f>1/(C37*0.001/C40+K34*0.001/M34+P41)</f>
        <v>0.1155020212853725</v>
      </c>
      <c r="L37" s="11"/>
      <c r="M37" s="11"/>
      <c r="N37" s="11"/>
      <c r="O37" s="90" t="s">
        <v>51</v>
      </c>
      <c r="P37" s="17">
        <v>99999</v>
      </c>
      <c r="Q37" s="15">
        <v>0</v>
      </c>
      <c r="R37" s="42"/>
    </row>
    <row r="38" spans="1:20" ht="15.75" thickBot="1" x14ac:dyDescent="0.3">
      <c r="A38" s="22"/>
      <c r="B38" s="127"/>
      <c r="C38" s="40">
        <v>240</v>
      </c>
      <c r="D38" s="73">
        <f>1/(C38*0.001/C40+D34*0.001/M34+P41)</f>
        <v>0.28059367714849309</v>
      </c>
      <c r="E38" s="67">
        <f>1/(C38*0.001/C40+E34*0.001/M34+P41)</f>
        <v>0.22437979232216218</v>
      </c>
      <c r="F38" s="67">
        <f>1/(C38*0.001/C40+F34*0.001/M34+P41)</f>
        <v>0.20030271312283981</v>
      </c>
      <c r="G38" s="67">
        <f>1/(C38*0.001/C40+G34*0.001/M34+P41)</f>
        <v>0.18693033682597912</v>
      </c>
      <c r="H38" s="67">
        <f>1/(C38*0.001/C40+H34*0.001/M34+P41)</f>
        <v>0.16019367776981494</v>
      </c>
      <c r="I38" s="67">
        <f>1/(C38*0.001/C40+I34*0.001/M34+P41)</f>
        <v>0.14014826210886255</v>
      </c>
      <c r="J38" s="67">
        <f>1/(C38*0.001/C40+J34*0.001/M34+P41)</f>
        <v>0.1245615760317304</v>
      </c>
      <c r="K38" s="68">
        <f>1/(C38*0.001/C40+K34*0.001/M34+P41)</f>
        <v>0.11209486765641659</v>
      </c>
      <c r="L38" s="11"/>
      <c r="M38" s="11"/>
      <c r="N38" s="11"/>
      <c r="O38" s="90" t="s">
        <v>52</v>
      </c>
      <c r="P38" s="17">
        <v>99999</v>
      </c>
      <c r="Q38" s="15">
        <v>0</v>
      </c>
      <c r="R38" s="42"/>
    </row>
    <row r="39" spans="1:20" ht="71.25" x14ac:dyDescent="0.25">
      <c r="A39" s="22"/>
      <c r="B39" s="36" t="s">
        <v>58</v>
      </c>
      <c r="C39" s="37" t="s">
        <v>44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90" t="s">
        <v>6</v>
      </c>
      <c r="P39" s="17">
        <f>P32</f>
        <v>0.13</v>
      </c>
      <c r="Q39" s="15"/>
      <c r="R39" s="42"/>
    </row>
    <row r="40" spans="1:20" ht="48" thickBot="1" x14ac:dyDescent="0.3">
      <c r="A40" s="22"/>
      <c r="B40" s="35" t="s">
        <v>138</v>
      </c>
      <c r="C40" s="29">
        <f>Sojaerijuhtivused!$B$5</f>
        <v>0.19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90"/>
      <c r="P40" s="17"/>
      <c r="Q40" s="15"/>
      <c r="R40" s="42"/>
    </row>
    <row r="41" spans="1:20" ht="47.25" x14ac:dyDescent="0.25">
      <c r="A41" s="2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48" t="s">
        <v>142</v>
      </c>
      <c r="P41" s="17">
        <f>P32+Q35*0.001/P35+Q36*0.001/P36+Q37*0.001/P37+Q38*0.001/P38+P39</f>
        <v>0.51500000000000001</v>
      </c>
      <c r="Q41" s="15"/>
      <c r="R41" s="42"/>
    </row>
    <row r="42" spans="1:20" ht="15.75" thickBot="1" x14ac:dyDescent="0.3">
      <c r="A42" s="2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91"/>
      <c r="P42" s="45"/>
      <c r="Q42" s="46"/>
      <c r="R42" s="47"/>
    </row>
    <row r="44" spans="1:20" ht="21" x14ac:dyDescent="0.35">
      <c r="A44" s="56" t="s">
        <v>65</v>
      </c>
    </row>
    <row r="45" spans="1:20" ht="15.75" thickBot="1" x14ac:dyDescent="0.3"/>
    <row r="46" spans="1:20" ht="15.75" thickBot="1" x14ac:dyDescent="0.3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108" t="s">
        <v>60</v>
      </c>
      <c r="P46" s="109"/>
      <c r="Q46" s="109"/>
      <c r="R46" s="110"/>
    </row>
    <row r="47" spans="1:20" ht="33.75" thickBot="1" x14ac:dyDescent="0.4">
      <c r="A47" s="22"/>
      <c r="B47" s="11"/>
      <c r="C47" s="11"/>
      <c r="D47" s="5"/>
      <c r="E47" s="5"/>
      <c r="F47" s="5"/>
      <c r="G47" s="5"/>
      <c r="H47" s="11"/>
      <c r="I47" s="11"/>
      <c r="J47" s="11"/>
      <c r="K47" s="11"/>
      <c r="L47" s="11"/>
      <c r="M47" s="11"/>
      <c r="N47" s="11"/>
      <c r="O47" s="90"/>
      <c r="P47" s="12" t="s">
        <v>134</v>
      </c>
      <c r="Q47" s="25" t="s">
        <v>46</v>
      </c>
      <c r="R47" s="42"/>
      <c r="T47" s="3"/>
    </row>
    <row r="48" spans="1:20" ht="19.5" thickBot="1" x14ac:dyDescent="0.35">
      <c r="A48" s="22"/>
      <c r="B48" s="111" t="s">
        <v>66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3"/>
      <c r="N48" s="11"/>
      <c r="O48" s="90" t="s">
        <v>5</v>
      </c>
      <c r="P48" s="17">
        <f>Sojaerijuhtivused!$B$38</f>
        <v>0.13</v>
      </c>
      <c r="Q48" s="15"/>
      <c r="R48" s="42"/>
    </row>
    <row r="49" spans="1:20" ht="48" thickBot="1" x14ac:dyDescent="0.3">
      <c r="A49" s="22"/>
      <c r="B49" s="114" t="s">
        <v>61</v>
      </c>
      <c r="C49" s="115"/>
      <c r="D49" s="125" t="s">
        <v>56</v>
      </c>
      <c r="E49" s="125"/>
      <c r="F49" s="125"/>
      <c r="G49" s="125"/>
      <c r="H49" s="125"/>
      <c r="I49" s="125"/>
      <c r="J49" s="125"/>
      <c r="K49" s="126"/>
      <c r="L49" s="27" t="s">
        <v>55</v>
      </c>
      <c r="M49" s="55" t="s">
        <v>137</v>
      </c>
      <c r="N49" s="11"/>
      <c r="O49" s="90"/>
      <c r="P49" s="17"/>
      <c r="Q49" s="15"/>
      <c r="R49" s="42"/>
    </row>
    <row r="50" spans="1:20" s="2" customFormat="1" ht="15.75" thickBot="1" x14ac:dyDescent="0.3">
      <c r="A50" s="23"/>
      <c r="B50" s="116"/>
      <c r="C50" s="117"/>
      <c r="D50" s="31">
        <v>100</v>
      </c>
      <c r="E50" s="32">
        <v>150</v>
      </c>
      <c r="F50" s="32">
        <v>180</v>
      </c>
      <c r="G50" s="32">
        <v>200</v>
      </c>
      <c r="H50" s="32">
        <v>250</v>
      </c>
      <c r="I50" s="33">
        <v>300</v>
      </c>
      <c r="J50" s="33">
        <v>350</v>
      </c>
      <c r="K50" s="34">
        <v>400</v>
      </c>
      <c r="L50" s="28" t="s">
        <v>2</v>
      </c>
      <c r="M50" s="30">
        <f>Sojaerijuhtivused!$B$15</f>
        <v>0.05</v>
      </c>
      <c r="N50" s="6"/>
      <c r="O50" s="90"/>
      <c r="P50" s="7"/>
      <c r="Q50" s="6"/>
      <c r="R50" s="26"/>
    </row>
    <row r="51" spans="1:20" x14ac:dyDescent="0.25">
      <c r="A51" s="22"/>
      <c r="B51" s="127" t="s">
        <v>59</v>
      </c>
      <c r="C51" s="38">
        <v>90</v>
      </c>
      <c r="D51" s="69">
        <f>1/(C51*0.001/C56+D50*0.001/M50+P57)</f>
        <v>0.4445964432284541</v>
      </c>
      <c r="E51" s="70">
        <f>1/(C51*0.001/C56+E50*0.001/M50+P57)</f>
        <v>0.30776515151515155</v>
      </c>
      <c r="F51" s="70">
        <f>1/(C51*0.001/C56+F50*0.001/M50+P57)</f>
        <v>0.25979216626698642</v>
      </c>
      <c r="G51" s="70">
        <f>1/(C51*0.001/C56+G50*0.001/M50+P57)</f>
        <v>0.23533671252715427</v>
      </c>
      <c r="H51" s="70">
        <f>1/(C51*0.001/C56+H50*0.001/M50+P57)</f>
        <v>0.19050410316529898</v>
      </c>
      <c r="I51" s="70">
        <f>1/(C51*0.001/C56+I50*0.001/M50+P57)</f>
        <v>0.16001969473165931</v>
      </c>
      <c r="J51" s="70">
        <f>1/(C51*0.001/C56+J50*0.001/M50+P57)</f>
        <v>0.13794567062818336</v>
      </c>
      <c r="K51" s="71">
        <f>1/(C51*0.001/C56+K50*0.001/M50+P57)</f>
        <v>0.12122342409548677</v>
      </c>
      <c r="L51" s="11"/>
      <c r="M51" s="11"/>
      <c r="N51" s="11"/>
      <c r="O51" s="44" t="s">
        <v>0</v>
      </c>
      <c r="P51" s="17">
        <f>Sojaerijuhtivused!$B$4</f>
        <v>2</v>
      </c>
      <c r="Q51" s="15">
        <v>10</v>
      </c>
      <c r="R51" s="42"/>
    </row>
    <row r="52" spans="1:20" x14ac:dyDescent="0.25">
      <c r="A52" s="22"/>
      <c r="B52" s="127"/>
      <c r="C52" s="39">
        <v>140</v>
      </c>
      <c r="D52" s="72">
        <f>1/(C52*0.001/C56+D50*0.001/M50+P57)</f>
        <v>0.43712172158708806</v>
      </c>
      <c r="E52" s="64">
        <f>1/(C52*0.001/C56+E50*0.001/M50+P57)</f>
        <v>0.30416471689284047</v>
      </c>
      <c r="F52" s="64">
        <f>1/(C52*0.001/C56+F50*0.001/M50+P57)</f>
        <v>0.25722200237435694</v>
      </c>
      <c r="G52" s="64">
        <f>1/(C52*0.001/C56+G50*0.001/M50+P57)</f>
        <v>0.23322569070685328</v>
      </c>
      <c r="H52" s="64">
        <f>1/(C52*0.001/C56+H50*0.001/M50+P57)</f>
        <v>0.18911841722432357</v>
      </c>
      <c r="I52" s="64">
        <f>1/(C52*0.001/C56+I50*0.001/M50+P57)</f>
        <v>0.15904086126743336</v>
      </c>
      <c r="J52" s="64">
        <f>1/(C52*0.001/C56+J50*0.001/M50+P57)</f>
        <v>0.13721764830061223</v>
      </c>
      <c r="K52" s="65">
        <f>1/(C52*0.001/C56+K50*0.001/M50+P57)</f>
        <v>0.1206608501949137</v>
      </c>
      <c r="L52" s="11"/>
      <c r="M52" s="11"/>
      <c r="N52" s="11"/>
      <c r="O52" s="44" t="s">
        <v>0</v>
      </c>
      <c r="P52" s="17">
        <f>Sojaerijuhtivused!$B$4</f>
        <v>2</v>
      </c>
      <c r="Q52" s="15">
        <v>10</v>
      </c>
      <c r="R52" s="42"/>
    </row>
    <row r="53" spans="1:20" x14ac:dyDescent="0.25">
      <c r="A53" s="22"/>
      <c r="B53" s="127"/>
      <c r="C53" s="39">
        <v>190</v>
      </c>
      <c r="D53" s="72">
        <f>1/(C53*0.001/C56+D50*0.001/M50+P57)</f>
        <v>0.42989417989417988</v>
      </c>
      <c r="E53" s="64">
        <f>1/(C53*0.001/C56+E50*0.001/M50+P57)</f>
        <v>0.30064754856614251</v>
      </c>
      <c r="F53" s="64">
        <f>1/(C53*0.001/C56+F50*0.001/M50+P57)</f>
        <v>0.2547021943573668</v>
      </c>
      <c r="G53" s="64">
        <f>1/(C53*0.001/C56+G50*0.001/M50+P57)</f>
        <v>0.23115220483641535</v>
      </c>
      <c r="H53" s="64">
        <f>1/(C53*0.001/C56+H50*0.001/M50+P57)</f>
        <v>0.18775274407856729</v>
      </c>
      <c r="I53" s="64">
        <f>1/(C53*0.001/C56+I50*0.001/M50+P57)</f>
        <v>0.15807392996108952</v>
      </c>
      <c r="J53" s="64">
        <f>1/(C53*0.001/C56+J50*0.001/M50+P57)</f>
        <v>0.13649727005459891</v>
      </c>
      <c r="K53" s="65">
        <f>1/(C53*0.001/C56+K50*0.001/M50+P57)</f>
        <v>0.12010347376201036</v>
      </c>
      <c r="L53" s="11"/>
      <c r="M53" s="11"/>
      <c r="N53" s="11"/>
      <c r="O53" s="90" t="s">
        <v>51</v>
      </c>
      <c r="P53" s="17">
        <v>99999</v>
      </c>
      <c r="Q53" s="15">
        <v>0</v>
      </c>
      <c r="R53" s="42"/>
    </row>
    <row r="54" spans="1:20" ht="15.75" thickBot="1" x14ac:dyDescent="0.3">
      <c r="A54" s="22"/>
      <c r="B54" s="127"/>
      <c r="C54" s="40">
        <v>240</v>
      </c>
      <c r="D54" s="73">
        <f>1/(C54*0.001/C56+D50*0.001/M50+P57)</f>
        <v>0.42290175666883539</v>
      </c>
      <c r="E54" s="67">
        <f>1/(C54*0.001/C56+E50*0.001/M50+P57)</f>
        <v>0.29721079103795156</v>
      </c>
      <c r="F54" s="67">
        <f>1/(C54*0.001/C56+F50*0.001/M50+P57)</f>
        <v>0.25223127667830814</v>
      </c>
      <c r="G54" s="67">
        <f>1/(C54*0.001/C56+G50*0.001/M50+P57)</f>
        <v>0.22911526260133944</v>
      </c>
      <c r="H54" s="67">
        <f>1/(C54*0.001/C56+H50*0.001/M50+P57)</f>
        <v>0.18640665328362491</v>
      </c>
      <c r="I54" s="67">
        <f>1/(C54*0.001/C56+I50*0.001/M50+P57)</f>
        <v>0.15711868503746679</v>
      </c>
      <c r="J54" s="67">
        <f>1/(C54*0.001/C56+J50*0.001/M50+P57)</f>
        <v>0.13578441612701064</v>
      </c>
      <c r="K54" s="68">
        <f>1/(C54*0.001/C56+K50*0.001/M50+P57)</f>
        <v>0.11955122310097481</v>
      </c>
      <c r="L54" s="11"/>
      <c r="M54" s="11"/>
      <c r="N54" s="11"/>
      <c r="O54" s="90" t="s">
        <v>52</v>
      </c>
      <c r="P54" s="17">
        <v>99999</v>
      </c>
      <c r="Q54" s="15">
        <v>0</v>
      </c>
      <c r="R54" s="42"/>
    </row>
    <row r="55" spans="1:20" ht="71.25" x14ac:dyDescent="0.25">
      <c r="A55" s="22"/>
      <c r="B55" s="36" t="s">
        <v>58</v>
      </c>
      <c r="C55" s="37" t="s">
        <v>44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90" t="s">
        <v>6</v>
      </c>
      <c r="P55" s="17">
        <f>Sojaerijuhtivused!$B$40</f>
        <v>0.04</v>
      </c>
      <c r="Q55" s="15"/>
      <c r="R55" s="42"/>
    </row>
    <row r="56" spans="1:20" ht="48" thickBot="1" x14ac:dyDescent="0.3">
      <c r="A56" s="22"/>
      <c r="B56" s="35" t="s">
        <v>138</v>
      </c>
      <c r="C56" s="29">
        <f>Sojaerijuhtivused!$B$6</f>
        <v>1.3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90"/>
      <c r="P56" s="17"/>
      <c r="Q56" s="15"/>
      <c r="R56" s="42"/>
    </row>
    <row r="57" spans="1:20" ht="47.25" x14ac:dyDescent="0.25">
      <c r="A57" s="22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8" t="s">
        <v>142</v>
      </c>
      <c r="P57" s="17">
        <f>P48+Q51*0.001/P51+Q52*0.001/P52+Q53*0.001/P53+Q54*0.001/P54+P55</f>
        <v>0.18000000000000002</v>
      </c>
      <c r="Q57" s="15"/>
      <c r="R57" s="42"/>
    </row>
    <row r="58" spans="1:20" ht="15.75" thickBot="1" x14ac:dyDescent="0.3">
      <c r="A58" s="24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91"/>
      <c r="P58" s="45"/>
      <c r="Q58" s="46"/>
      <c r="R58" s="47"/>
    </row>
    <row r="59" spans="1:20" ht="15.75" thickBot="1" x14ac:dyDescent="0.3">
      <c r="P59"/>
      <c r="Q59"/>
    </row>
    <row r="60" spans="1:20" ht="15.75" thickBot="1" x14ac:dyDescent="0.3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108" t="s">
        <v>60</v>
      </c>
      <c r="P60" s="109"/>
      <c r="Q60" s="109"/>
      <c r="R60" s="110"/>
    </row>
    <row r="61" spans="1:20" ht="33.75" thickBot="1" x14ac:dyDescent="0.4">
      <c r="A61" s="22"/>
      <c r="B61" s="11"/>
      <c r="C61" s="11"/>
      <c r="D61" s="5"/>
      <c r="E61" s="5"/>
      <c r="F61" s="5"/>
      <c r="G61" s="5"/>
      <c r="H61" s="11"/>
      <c r="I61" s="11"/>
      <c r="J61" s="11"/>
      <c r="K61" s="11"/>
      <c r="L61" s="11"/>
      <c r="M61" s="11"/>
      <c r="N61" s="11"/>
      <c r="O61" s="90"/>
      <c r="P61" s="12" t="s">
        <v>134</v>
      </c>
      <c r="Q61" s="25" t="s">
        <v>46</v>
      </c>
      <c r="R61" s="42"/>
      <c r="T61" s="3"/>
    </row>
    <row r="62" spans="1:20" ht="19.5" thickBot="1" x14ac:dyDescent="0.35">
      <c r="A62" s="22"/>
      <c r="B62" s="111" t="s">
        <v>67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3"/>
      <c r="N62" s="11"/>
      <c r="O62" s="90" t="s">
        <v>5</v>
      </c>
      <c r="P62" s="17">
        <f>Sojaerijuhtivused!$B$38</f>
        <v>0.13</v>
      </c>
      <c r="Q62" s="15"/>
      <c r="R62" s="42"/>
    </row>
    <row r="63" spans="1:20" ht="48" thickBot="1" x14ac:dyDescent="0.3">
      <c r="A63" s="22"/>
      <c r="B63" s="114" t="s">
        <v>61</v>
      </c>
      <c r="C63" s="115"/>
      <c r="D63" s="125" t="s">
        <v>56</v>
      </c>
      <c r="E63" s="125"/>
      <c r="F63" s="125"/>
      <c r="G63" s="125"/>
      <c r="H63" s="125"/>
      <c r="I63" s="125"/>
      <c r="J63" s="125"/>
      <c r="K63" s="126"/>
      <c r="L63" s="27" t="s">
        <v>55</v>
      </c>
      <c r="M63" s="55" t="s">
        <v>137</v>
      </c>
      <c r="N63" s="11"/>
      <c r="O63" s="90"/>
      <c r="P63" s="17"/>
      <c r="Q63" s="15"/>
      <c r="R63" s="42"/>
    </row>
    <row r="64" spans="1:20" s="2" customFormat="1" ht="15.75" thickBot="1" x14ac:dyDescent="0.3">
      <c r="A64" s="23"/>
      <c r="B64" s="116"/>
      <c r="C64" s="117"/>
      <c r="D64" s="31">
        <v>100</v>
      </c>
      <c r="E64" s="32">
        <v>150</v>
      </c>
      <c r="F64" s="32">
        <v>180</v>
      </c>
      <c r="G64" s="32">
        <v>200</v>
      </c>
      <c r="H64" s="32">
        <v>250</v>
      </c>
      <c r="I64" s="33">
        <v>300</v>
      </c>
      <c r="J64" s="33">
        <v>350</v>
      </c>
      <c r="K64" s="34">
        <v>400</v>
      </c>
      <c r="L64" s="28" t="s">
        <v>3</v>
      </c>
      <c r="M64" s="30">
        <f>Sojaerijuhtivused!$B$16</f>
        <v>0.04</v>
      </c>
      <c r="N64" s="6"/>
      <c r="O64" s="90"/>
      <c r="P64" s="7"/>
      <c r="Q64" s="6"/>
      <c r="R64" s="26"/>
    </row>
    <row r="65" spans="1:20" x14ac:dyDescent="0.25">
      <c r="A65" s="22"/>
      <c r="B65" s="127" t="s">
        <v>59</v>
      </c>
      <c r="C65" s="38">
        <v>90</v>
      </c>
      <c r="D65" s="69">
        <f>1/(C65*0.001/C70+D64*0.001/M64+P71)</f>
        <v>0.36373810856183542</v>
      </c>
      <c r="E65" s="70">
        <f>1/(C65*0.001/C70+E64*0.001/M64+P71)</f>
        <v>0.25004808617041735</v>
      </c>
      <c r="F65" s="70">
        <f>1/(C65*0.001/C70+F64*0.001/M64+P71)</f>
        <v>0.21056041464204731</v>
      </c>
      <c r="G65" s="70">
        <f>1/(C65*0.001/C70+G64*0.001/M64+P71)</f>
        <v>0.19050410316529898</v>
      </c>
      <c r="H65" s="70">
        <f>1/(C65*0.001/C70+H64*0.001/M64+P71)</f>
        <v>0.15386436264646705</v>
      </c>
      <c r="I65" s="70">
        <f>1/(C65*0.001/C70+I64*0.001/M64+P71)</f>
        <v>0.12904506650784198</v>
      </c>
      <c r="J65" s="70">
        <f>1/(C65*0.001/C70+J64*0.001/M64+P71)</f>
        <v>0.11112060859902556</v>
      </c>
      <c r="K65" s="71">
        <f>1/(C65*0.001/C70+K64*0.001/M64+P71)</f>
        <v>9.7568297808465931E-2</v>
      </c>
      <c r="L65" s="11"/>
      <c r="M65" s="11"/>
      <c r="N65" s="11"/>
      <c r="O65" s="44" t="s">
        <v>0</v>
      </c>
      <c r="P65" s="17">
        <f>Sojaerijuhtivused!$B$4</f>
        <v>2</v>
      </c>
      <c r="Q65" s="15">
        <v>10</v>
      </c>
      <c r="R65" s="42"/>
    </row>
    <row r="66" spans="1:20" x14ac:dyDescent="0.25">
      <c r="A66" s="22"/>
      <c r="B66" s="127"/>
      <c r="C66" s="39">
        <v>140</v>
      </c>
      <c r="D66" s="72">
        <f>1/(C66*0.001/C70+D64*0.001/M64+P71)</f>
        <v>0.35871964679911694</v>
      </c>
      <c r="E66" s="64">
        <f>1/(C66*0.001/C70+E64*0.001/M64+P71)</f>
        <v>0.24766622213754999</v>
      </c>
      <c r="F66" s="64">
        <f>1/(C66*0.001/C70+F64*0.001/M64+P71)</f>
        <v>0.20886889460154245</v>
      </c>
      <c r="G66" s="64">
        <f>1/(C66*0.001/C70+G64*0.001/M64+P71)</f>
        <v>0.18911841722432357</v>
      </c>
      <c r="H66" s="64">
        <f>1/(C66*0.001/C70+H64*0.001/M64+P71)</f>
        <v>0.15295917166725498</v>
      </c>
      <c r="I66" s="64">
        <f>1/(C66*0.001/C70+I64*0.001/M64+P71)</f>
        <v>0.12840774397471355</v>
      </c>
      <c r="J66" s="64">
        <f>1/(C66*0.001/C70+J64*0.001/M64+P71)</f>
        <v>0.11064771469912334</v>
      </c>
      <c r="K66" s="65">
        <f>1/(C66*0.001/C70+K64*0.001/M64+P71)</f>
        <v>9.7203529235830727E-2</v>
      </c>
      <c r="L66" s="11"/>
      <c r="M66" s="11"/>
      <c r="N66" s="11"/>
      <c r="O66" s="44" t="s">
        <v>0</v>
      </c>
      <c r="P66" s="17">
        <f>Sojaerijuhtivused!$B$4</f>
        <v>2</v>
      </c>
      <c r="Q66" s="15">
        <v>10</v>
      </c>
      <c r="R66" s="42"/>
    </row>
    <row r="67" spans="1:20" x14ac:dyDescent="0.25">
      <c r="A67" s="22"/>
      <c r="B67" s="127"/>
      <c r="C67" s="39">
        <v>190</v>
      </c>
      <c r="D67" s="72">
        <f>1/(C67*0.001/C70+D64*0.001/M64+P71)</f>
        <v>0.35383777898747959</v>
      </c>
      <c r="E67" s="64">
        <f>1/(C67*0.001/C70+E64*0.001/M64+P71)</f>
        <v>0.24532930741649367</v>
      </c>
      <c r="F67" s="64">
        <f>1/(C67*0.001/C70+F64*0.001/M64+P71)</f>
        <v>0.20720433535224736</v>
      </c>
      <c r="G67" s="64">
        <f>1/(C67*0.001/C70+G64*0.001/M64+P71)</f>
        <v>0.18775274407856729</v>
      </c>
      <c r="H67" s="64">
        <f>1/(C67*0.001/C70+H64*0.001/M64+P71)</f>
        <v>0.15206456895543338</v>
      </c>
      <c r="I67" s="64">
        <f>1/(C67*0.001/C70+I64*0.001/M64+P71)</f>
        <v>0.12777668566935324</v>
      </c>
      <c r="J67" s="64">
        <f>1/(C67*0.001/C70+J64*0.001/M64+P71)</f>
        <v>0.11017882871429784</v>
      </c>
      <c r="K67" s="65">
        <f>1/(C67*0.001/C70+K64*0.001/M64+P71)</f>
        <v>9.6841477949940413E-2</v>
      </c>
      <c r="L67" s="11"/>
      <c r="M67" s="11"/>
      <c r="N67" s="11"/>
      <c r="O67" s="90" t="s">
        <v>51</v>
      </c>
      <c r="P67" s="17">
        <v>99999</v>
      </c>
      <c r="Q67" s="15">
        <v>0</v>
      </c>
      <c r="R67" s="42"/>
    </row>
    <row r="68" spans="1:20" ht="15.75" thickBot="1" x14ac:dyDescent="0.3">
      <c r="A68" s="22"/>
      <c r="B68" s="127"/>
      <c r="C68" s="40">
        <v>240</v>
      </c>
      <c r="D68" s="73">
        <f>1/(C68*0.001/C70+D64*0.001/M64+P71)</f>
        <v>0.3490870032223416</v>
      </c>
      <c r="E68" s="67">
        <f>1/(C68*0.001/C70+E64*0.001/M64+P71)</f>
        <v>0.24303608151056272</v>
      </c>
      <c r="F68" s="67">
        <f>1/(C68*0.001/C70+F64*0.001/M64+P71)</f>
        <v>0.20556609740670462</v>
      </c>
      <c r="G68" s="67">
        <f>1/(C68*0.001/C70+G64*0.001/M64+P71)</f>
        <v>0.18640665328362491</v>
      </c>
      <c r="H68" s="67">
        <f>1/(C68*0.001/C70+H64*0.001/M64+P71)</f>
        <v>0.15118036981044308</v>
      </c>
      <c r="I68" s="67">
        <f>1/(C68*0.001/C70+I64*0.001/M64+P71)</f>
        <v>0.12715179968701096</v>
      </c>
      <c r="J68" s="67">
        <f>1/(C68*0.001/C70+J64*0.001/M64+P71)</f>
        <v>0.10971389990716517</v>
      </c>
      <c r="K68" s="68">
        <f>1/(C68*0.001/C70+K64*0.001/M64+P71)</f>
        <v>9.6482113700460156E-2</v>
      </c>
      <c r="L68" s="11"/>
      <c r="M68" s="11"/>
      <c r="N68" s="11"/>
      <c r="O68" s="90" t="s">
        <v>52</v>
      </c>
      <c r="P68" s="17">
        <v>99999</v>
      </c>
      <c r="Q68" s="15">
        <v>0</v>
      </c>
      <c r="R68" s="42"/>
    </row>
    <row r="69" spans="1:20" ht="71.25" x14ac:dyDescent="0.25">
      <c r="A69" s="22"/>
      <c r="B69" s="36" t="s">
        <v>58</v>
      </c>
      <c r="C69" s="37" t="s">
        <v>44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90" t="s">
        <v>6</v>
      </c>
      <c r="P69" s="17">
        <f>Sojaerijuhtivused!$B$40</f>
        <v>0.04</v>
      </c>
      <c r="Q69" s="15"/>
      <c r="R69" s="42"/>
    </row>
    <row r="70" spans="1:20" ht="48" thickBot="1" x14ac:dyDescent="0.3">
      <c r="A70" s="22"/>
      <c r="B70" s="35" t="s">
        <v>138</v>
      </c>
      <c r="C70" s="29">
        <f>Sojaerijuhtivused!$B$6</f>
        <v>1.3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90"/>
      <c r="P70" s="17"/>
      <c r="Q70" s="15"/>
      <c r="R70" s="42"/>
    </row>
    <row r="71" spans="1:20" ht="47.25" x14ac:dyDescent="0.25">
      <c r="A71" s="22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48" t="s">
        <v>142</v>
      </c>
      <c r="P71" s="17">
        <f>P62+Q65*0.001/P65+Q66*0.001/P66+Q67*0.001/P67+Q68*0.001/P68+P69</f>
        <v>0.18000000000000002</v>
      </c>
      <c r="Q71" s="15"/>
      <c r="R71" s="42"/>
    </row>
    <row r="72" spans="1:20" ht="15.75" thickBot="1" x14ac:dyDescent="0.3">
      <c r="A72" s="24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91"/>
      <c r="P72" s="45"/>
      <c r="Q72" s="46"/>
      <c r="R72" s="47"/>
    </row>
    <row r="73" spans="1:20" ht="15.75" thickBot="1" x14ac:dyDescent="0.3"/>
    <row r="74" spans="1:20" ht="15.75" thickBot="1" x14ac:dyDescent="0.3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108" t="s">
        <v>60</v>
      </c>
      <c r="P74" s="109"/>
      <c r="Q74" s="109"/>
      <c r="R74" s="110"/>
    </row>
    <row r="75" spans="1:20" ht="33.75" thickBot="1" x14ac:dyDescent="0.4">
      <c r="A75" s="22"/>
      <c r="B75" s="11"/>
      <c r="C75" s="11"/>
      <c r="D75" s="5"/>
      <c r="E75" s="5"/>
      <c r="F75" s="5"/>
      <c r="G75" s="5"/>
      <c r="H75" s="11"/>
      <c r="I75" s="11"/>
      <c r="J75" s="11"/>
      <c r="K75" s="11"/>
      <c r="L75" s="11"/>
      <c r="M75" s="11"/>
      <c r="N75" s="11"/>
      <c r="O75" s="90"/>
      <c r="P75" s="12" t="s">
        <v>134</v>
      </c>
      <c r="Q75" s="25" t="s">
        <v>46</v>
      </c>
      <c r="R75" s="42"/>
      <c r="T75" s="3"/>
    </row>
    <row r="76" spans="1:20" ht="19.5" thickBot="1" x14ac:dyDescent="0.35">
      <c r="A76" s="22"/>
      <c r="B76" s="111" t="s">
        <v>69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3"/>
      <c r="N76" s="11"/>
      <c r="O76" s="90" t="s">
        <v>5</v>
      </c>
      <c r="P76" s="17">
        <f>Sojaerijuhtivused!$B$38</f>
        <v>0.13</v>
      </c>
      <c r="Q76" s="15"/>
      <c r="R76" s="42"/>
    </row>
    <row r="77" spans="1:20" ht="48" customHeight="1" thickBot="1" x14ac:dyDescent="0.3">
      <c r="A77" s="22"/>
      <c r="B77" s="114" t="s">
        <v>61</v>
      </c>
      <c r="C77" s="115"/>
      <c r="D77" s="125" t="s">
        <v>56</v>
      </c>
      <c r="E77" s="125"/>
      <c r="F77" s="125"/>
      <c r="G77" s="125"/>
      <c r="H77" s="125"/>
      <c r="I77" s="125"/>
      <c r="J77" s="125"/>
      <c r="K77" s="126"/>
      <c r="L77" s="27" t="s">
        <v>55</v>
      </c>
      <c r="M77" s="55" t="s">
        <v>137</v>
      </c>
      <c r="N77" s="11"/>
      <c r="O77" s="90"/>
      <c r="P77" s="17"/>
      <c r="Q77" s="15"/>
      <c r="R77" s="42"/>
    </row>
    <row r="78" spans="1:20" s="2" customFormat="1" ht="15.75" thickBot="1" x14ac:dyDescent="0.3">
      <c r="A78" s="23"/>
      <c r="B78" s="116"/>
      <c r="C78" s="117"/>
      <c r="D78" s="31">
        <v>100</v>
      </c>
      <c r="E78" s="32">
        <v>150</v>
      </c>
      <c r="F78" s="32">
        <v>180</v>
      </c>
      <c r="G78" s="32">
        <v>200</v>
      </c>
      <c r="H78" s="32">
        <v>250</v>
      </c>
      <c r="I78" s="33">
        <v>300</v>
      </c>
      <c r="J78" s="33">
        <v>350</v>
      </c>
      <c r="K78" s="34">
        <v>400</v>
      </c>
      <c r="L78" s="28" t="s">
        <v>37</v>
      </c>
      <c r="M78" s="30">
        <f>Sojaerijuhtivused!$B$17</f>
        <v>5.6000000000000001E-2</v>
      </c>
      <c r="N78" s="6"/>
      <c r="O78" s="90"/>
      <c r="P78" s="7"/>
      <c r="Q78" s="6"/>
      <c r="R78" s="26"/>
    </row>
    <row r="79" spans="1:20" x14ac:dyDescent="0.25">
      <c r="A79" s="22"/>
      <c r="B79" s="127" t="s">
        <v>59</v>
      </c>
      <c r="C79" s="38">
        <v>90</v>
      </c>
      <c r="D79" s="69">
        <f>1/(C79*0.001/C84+D78*0.001/M78+P85)</f>
        <v>0.42195071059281752</v>
      </c>
      <c r="E79" s="70">
        <f>1/(C79*0.001/C84+E78*0.001/M78+P85)</f>
        <v>0.30648502096559621</v>
      </c>
      <c r="F79" s="70">
        <f>1/(C79*0.001/C84+F78*0.001/M78+P85)</f>
        <v>0.26326067145936094</v>
      </c>
      <c r="G79" s="70">
        <f>1/(C79*0.001/C84+G78*0.001/M78+P85)</f>
        <v>0.24063570134729548</v>
      </c>
      <c r="H79" s="70">
        <f>1/(C79*0.001/C84+H78*0.001/M78+P85)</f>
        <v>0.19807799048790312</v>
      </c>
      <c r="I79" s="70">
        <f>1/(C79*0.001/C84+I78*0.001/M78+P85)</f>
        <v>0.16831124633553127</v>
      </c>
      <c r="J79" s="70">
        <f>1/(C79*0.001/C84+J78*0.001/M78+P85)</f>
        <v>0.14632224660926332</v>
      </c>
      <c r="K79" s="71">
        <f>1/(C79*0.001/C84+K78*0.001/M78+P85)</f>
        <v>0.1294148599546337</v>
      </c>
      <c r="L79" s="11"/>
      <c r="M79" s="11"/>
      <c r="N79" s="11"/>
      <c r="O79" s="44" t="s">
        <v>0</v>
      </c>
      <c r="P79" s="17">
        <f>Sojaerijuhtivused!$B$4</f>
        <v>2</v>
      </c>
      <c r="Q79" s="15">
        <v>10</v>
      </c>
      <c r="R79" s="42"/>
    </row>
    <row r="80" spans="1:20" x14ac:dyDescent="0.25">
      <c r="A80" s="22"/>
      <c r="B80" s="127"/>
      <c r="C80" s="39">
        <v>140</v>
      </c>
      <c r="D80" s="72">
        <f>1/(C80*0.001/C84+D78*0.001/M78+P85)</f>
        <v>0.41521228298314056</v>
      </c>
      <c r="E80" s="64">
        <f>1/(C80*0.001/C84+E78*0.001/M78+P85)</f>
        <v>0.30291430188239604</v>
      </c>
      <c r="F80" s="64">
        <f>1/(C80*0.001/C84+F78*0.001/M78+P85)</f>
        <v>0.26062176907765672</v>
      </c>
      <c r="G80" s="64">
        <f>1/(C80*0.001/C84+G78*0.001/M78+P85)</f>
        <v>0.23842898877287674</v>
      </c>
      <c r="H80" s="64">
        <f>1/(C80*0.001/C84+H78*0.001/M78+P85)</f>
        <v>0.19658036572588922</v>
      </c>
      <c r="I80" s="64">
        <f>1/(C80*0.001/C84+I78*0.001/M78+P85)</f>
        <v>0.16722868982753397</v>
      </c>
      <c r="J80" s="64">
        <f>1/(C80*0.001/C84+J78*0.001/M78+P85)</f>
        <v>0.14550338575186075</v>
      </c>
      <c r="K80" s="65">
        <f>1/(C80*0.001/C84+K78*0.001/M78+P85)</f>
        <v>0.12877388861766184</v>
      </c>
      <c r="L80" s="11"/>
      <c r="M80" s="11"/>
      <c r="N80" s="11"/>
      <c r="O80" s="44" t="s">
        <v>1</v>
      </c>
      <c r="P80" s="17">
        <f>Sojaerijuhtivused!$B$22</f>
        <v>0.06</v>
      </c>
      <c r="Q80" s="15">
        <v>15</v>
      </c>
      <c r="R80" s="42"/>
    </row>
    <row r="81" spans="1:18" x14ac:dyDescent="0.25">
      <c r="A81" s="22"/>
      <c r="B81" s="127"/>
      <c r="C81" s="39">
        <v>190</v>
      </c>
      <c r="D81" s="72">
        <f>1/(C81*0.001/C84+D78*0.001/M78+P85)</f>
        <v>0.40868569375519281</v>
      </c>
      <c r="E81" s="64">
        <f>1/(C81*0.001/C84+E78*0.001/M78+P85)</f>
        <v>0.29942582630011683</v>
      </c>
      <c r="F81" s="64">
        <f>1/(C81*0.001/C84+F78*0.001/M78+P85)</f>
        <v>0.25803524591326049</v>
      </c>
      <c r="G81" s="64">
        <f>1/(C81*0.001/C84+G78*0.001/M78+P85)</f>
        <v>0.23626238105746888</v>
      </c>
      <c r="H81" s="64">
        <f>1/(C81*0.001/C84+H78*0.001/M78+P85)</f>
        <v>0.19510521745655693</v>
      </c>
      <c r="I81" s="64">
        <f>1/(C81*0.001/C84+I78*0.001/M78+P85)</f>
        <v>0.16615997005468672</v>
      </c>
      <c r="J81" s="64">
        <f>1/(C81*0.001/C84+J78*0.001/M78+P85)</f>
        <v>0.14469363904502197</v>
      </c>
      <c r="K81" s="65">
        <f>1/(C81*0.001/C84+K78*0.001/M78+P85)</f>
        <v>0.12813923524814655</v>
      </c>
      <c r="L81" s="11"/>
      <c r="M81" s="11"/>
      <c r="N81" s="11"/>
      <c r="O81" s="90" t="s">
        <v>51</v>
      </c>
      <c r="P81" s="17">
        <v>99999</v>
      </c>
      <c r="Q81" s="15">
        <v>0</v>
      </c>
      <c r="R81" s="42"/>
    </row>
    <row r="82" spans="1:18" ht="15.75" thickBot="1" x14ac:dyDescent="0.3">
      <c r="A82" s="22"/>
      <c r="B82" s="127"/>
      <c r="C82" s="40">
        <v>240</v>
      </c>
      <c r="D82" s="73">
        <f>1/(C82*0.001/C84+D78*0.001/M78+P85)</f>
        <v>0.40236110804058978</v>
      </c>
      <c r="E82" s="67">
        <f>1/(C82*0.001/C84+E78*0.001/M78+P85)</f>
        <v>0.29601678512759627</v>
      </c>
      <c r="F82" s="67">
        <f>1/(C82*0.001/C84+F78*0.001/M78+P85)</f>
        <v>0.25549955778922695</v>
      </c>
      <c r="G82" s="67">
        <f>1/(C82*0.001/C84+G78*0.001/M78+P85)</f>
        <v>0.23413479474611815</v>
      </c>
      <c r="H82" s="67">
        <f>1/(C82*0.001/C84+H78*0.001/M78+P85)</f>
        <v>0.19365204345466733</v>
      </c>
      <c r="I82" s="67">
        <f>1/(C82*0.001/C84+I78*0.001/M78+P85)</f>
        <v>0.16510482341948421</v>
      </c>
      <c r="J82" s="67">
        <f>1/(C82*0.001/C84+J78*0.001/M78+P85)</f>
        <v>0.14389285516630693</v>
      </c>
      <c r="K82" s="68">
        <f>1/(C82*0.001/C84+K78*0.001/M78+P85)</f>
        <v>0.12751080689118843</v>
      </c>
      <c r="L82" s="11"/>
      <c r="M82" s="11"/>
      <c r="N82" s="11"/>
      <c r="O82" s="90" t="s">
        <v>52</v>
      </c>
      <c r="P82" s="17">
        <v>99999</v>
      </c>
      <c r="Q82" s="15">
        <v>0</v>
      </c>
      <c r="R82" s="42"/>
    </row>
    <row r="83" spans="1:18" ht="71.25" x14ac:dyDescent="0.25">
      <c r="A83" s="22"/>
      <c r="B83" s="36" t="s">
        <v>58</v>
      </c>
      <c r="C83" s="37" t="s">
        <v>44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90" t="s">
        <v>6</v>
      </c>
      <c r="P83" s="17">
        <f>P76</f>
        <v>0.13</v>
      </c>
      <c r="Q83" s="15"/>
      <c r="R83" s="42"/>
    </row>
    <row r="84" spans="1:18" ht="48" thickBot="1" x14ac:dyDescent="0.3">
      <c r="A84" s="22"/>
      <c r="B84" s="35" t="s">
        <v>138</v>
      </c>
      <c r="C84" s="29">
        <f>Sojaerijuhtivused!$B$6</f>
        <v>1.3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90"/>
      <c r="P84" s="17"/>
      <c r="Q84" s="15"/>
      <c r="R84" s="42"/>
    </row>
    <row r="85" spans="1:18" ht="47.25" x14ac:dyDescent="0.25">
      <c r="A85" s="22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48" t="s">
        <v>142</v>
      </c>
      <c r="P85" s="17">
        <f>P76+Q79*0.001/P79+Q80*0.001/P80+Q81*0.001/P81+Q82*0.001/P82+P83</f>
        <v>0.51500000000000001</v>
      </c>
      <c r="Q85" s="15"/>
      <c r="R85" s="42"/>
    </row>
    <row r="86" spans="1:18" ht="15.75" thickBot="1" x14ac:dyDescent="0.3">
      <c r="A86" s="24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91"/>
      <c r="P86" s="45"/>
      <c r="Q86" s="46"/>
      <c r="R86" s="47"/>
    </row>
  </sheetData>
  <mergeCells count="30">
    <mergeCell ref="B77:C78"/>
    <mergeCell ref="D77:K77"/>
    <mergeCell ref="B79:B82"/>
    <mergeCell ref="B62:M62"/>
    <mergeCell ref="B63:C64"/>
    <mergeCell ref="D63:K63"/>
    <mergeCell ref="B65:B68"/>
    <mergeCell ref="O74:R74"/>
    <mergeCell ref="B76:M76"/>
    <mergeCell ref="O46:R46"/>
    <mergeCell ref="B48:M48"/>
    <mergeCell ref="B49:C50"/>
    <mergeCell ref="D49:K49"/>
    <mergeCell ref="B51:B54"/>
    <mergeCell ref="O60:R60"/>
    <mergeCell ref="O16:R16"/>
    <mergeCell ref="B18:M18"/>
    <mergeCell ref="B19:C20"/>
    <mergeCell ref="B21:B24"/>
    <mergeCell ref="O30:R30"/>
    <mergeCell ref="B32:M32"/>
    <mergeCell ref="B33:C34"/>
    <mergeCell ref="D33:K33"/>
    <mergeCell ref="B35:B38"/>
    <mergeCell ref="D19:K19"/>
    <mergeCell ref="O2:R2"/>
    <mergeCell ref="B4:M4"/>
    <mergeCell ref="B5:C6"/>
    <mergeCell ref="D5:K5"/>
    <mergeCell ref="B7:B10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2"/>
  <sheetViews>
    <sheetView topLeftCell="A67" zoomScale="85" zoomScaleNormal="85" workbookViewId="0">
      <selection activeCell="O90" sqref="O90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17.5703125" style="92" customWidth="1"/>
    <col min="16" max="16" width="27.7109375" style="9" customWidth="1"/>
    <col min="17" max="17" width="13.28515625" style="13" customWidth="1"/>
  </cols>
  <sheetData>
    <row r="1" spans="1:20" s="1" customFormat="1" ht="21.75" thickBot="1" x14ac:dyDescent="0.4">
      <c r="A1" s="56" t="s">
        <v>70</v>
      </c>
      <c r="H1" s="19"/>
      <c r="I1" s="19"/>
      <c r="J1" s="19"/>
      <c r="K1" s="19"/>
      <c r="O1" s="89"/>
      <c r="P1" s="16"/>
      <c r="Q1" s="14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90"/>
      <c r="P3" s="12" t="s">
        <v>134</v>
      </c>
      <c r="Q3" s="25" t="s">
        <v>46</v>
      </c>
      <c r="R3" s="42"/>
      <c r="T3" s="3"/>
    </row>
    <row r="4" spans="1:20" ht="19.5" thickBot="1" x14ac:dyDescent="0.35">
      <c r="A4" s="22"/>
      <c r="B4" s="111" t="s">
        <v>29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"/>
      <c r="O4" s="90" t="s">
        <v>5</v>
      </c>
      <c r="P4" s="17">
        <f>Sojaerijuhtivused!$B$38</f>
        <v>0.13</v>
      </c>
      <c r="Q4" s="15"/>
      <c r="R4" s="42"/>
    </row>
    <row r="5" spans="1:20" ht="48" thickBot="1" x14ac:dyDescent="0.3">
      <c r="A5" s="22"/>
      <c r="B5" s="114" t="s">
        <v>133</v>
      </c>
      <c r="C5" s="115"/>
      <c r="D5" s="118" t="s">
        <v>56</v>
      </c>
      <c r="E5" s="119"/>
      <c r="F5" s="119"/>
      <c r="G5" s="119"/>
      <c r="H5" s="119"/>
      <c r="I5" s="119"/>
      <c r="J5" s="119"/>
      <c r="K5" s="120"/>
      <c r="L5" s="27" t="s">
        <v>55</v>
      </c>
      <c r="M5" s="55" t="s">
        <v>137</v>
      </c>
      <c r="N5" s="11"/>
      <c r="O5" s="90"/>
      <c r="P5" s="17"/>
      <c r="Q5" s="15"/>
      <c r="R5" s="42"/>
    </row>
    <row r="6" spans="1:20" s="2" customFormat="1" ht="15.75" customHeight="1" thickBot="1" x14ac:dyDescent="0.3">
      <c r="A6" s="23"/>
      <c r="B6" s="116"/>
      <c r="C6" s="117"/>
      <c r="D6" s="31">
        <v>100</v>
      </c>
      <c r="E6" s="32">
        <v>150</v>
      </c>
      <c r="F6" s="32">
        <v>180</v>
      </c>
      <c r="G6" s="32">
        <v>200</v>
      </c>
      <c r="H6" s="32">
        <v>250</v>
      </c>
      <c r="I6" s="33">
        <v>300</v>
      </c>
      <c r="J6" s="33">
        <v>350</v>
      </c>
      <c r="K6" s="34">
        <v>400</v>
      </c>
      <c r="L6" s="28" t="s">
        <v>2</v>
      </c>
      <c r="M6" s="30">
        <f>Sojaerijuhtivused!$B$15</f>
        <v>0.05</v>
      </c>
      <c r="N6" s="6"/>
      <c r="O6" s="90"/>
      <c r="P6" s="7"/>
      <c r="Q6" s="6"/>
      <c r="R6" s="26"/>
    </row>
    <row r="7" spans="1:20" x14ac:dyDescent="0.25">
      <c r="A7" s="22"/>
      <c r="B7" s="114" t="s">
        <v>59</v>
      </c>
      <c r="C7" s="38">
        <v>150</v>
      </c>
      <c r="D7" s="60">
        <f>1/(C7*0.001/C13+D6*0.001/M6+P14)</f>
        <v>0.34129692832764502</v>
      </c>
      <c r="E7" s="61">
        <f>1/(C7*0.001/C13+E6*0.001/M6+P14)</f>
        <v>0.2544529262086514</v>
      </c>
      <c r="F7" s="61">
        <f>1/(C7*0.001/C13+F6*0.001/M6+P14)</f>
        <v>0.22075055187637974</v>
      </c>
      <c r="G7" s="61">
        <f>1/(C7*0.001/C13+G6*0.001/M6+P14)</f>
        <v>0.20283975659229211</v>
      </c>
      <c r="H7" s="61">
        <f>1/(C7*0.001/C13+H6*0.001/M6+P14)</f>
        <v>0.16863406408094436</v>
      </c>
      <c r="I7" s="61">
        <f>1/(C7*0.001/C13+I6*0.001/M6+P14)</f>
        <v>0.14430014430014432</v>
      </c>
      <c r="J7" s="61">
        <f>1/(C7*0.001/C13+J6*0.001/M6+P14)</f>
        <v>0.12610340479192939</v>
      </c>
      <c r="K7" s="62">
        <f>1/(C7*0.001/C13+K6*0.001/M6+P14)</f>
        <v>0.11198208286674133</v>
      </c>
      <c r="L7" s="11"/>
      <c r="M7" s="11"/>
      <c r="N7" s="11"/>
      <c r="O7" s="44" t="s">
        <v>0</v>
      </c>
      <c r="P7" s="17">
        <f>Sojaerijuhtivused!$B$4</f>
        <v>2</v>
      </c>
      <c r="Q7" s="15">
        <v>10</v>
      </c>
      <c r="R7" s="42"/>
    </row>
    <row r="8" spans="1:20" x14ac:dyDescent="0.25">
      <c r="A8" s="22"/>
      <c r="B8" s="127"/>
      <c r="C8" s="39">
        <v>200</v>
      </c>
      <c r="D8" s="63">
        <f>1/(C8*0.001/C13+D6*0.001/M6+P14)</f>
        <v>0.31446540880503143</v>
      </c>
      <c r="E8" s="64">
        <f>1/(C8*0.001/C13+E6*0.001/M6+P14)</f>
        <v>0.23923444976076558</v>
      </c>
      <c r="F8" s="64">
        <f>1/(C8*0.001/C13+F6*0.001/M6+P14)</f>
        <v>0.20920502092050211</v>
      </c>
      <c r="G8" s="64">
        <f>1/(C8*0.001/C13+G6*0.001/M6+P14)</f>
        <v>0.19305019305019305</v>
      </c>
      <c r="H8" s="64">
        <f>1/(C8*0.001/C13+H6*0.001/M6+P14)</f>
        <v>0.16181229773462785</v>
      </c>
      <c r="I8" s="64">
        <f>1/(C8*0.001/C13+I6*0.001/M6+P14)</f>
        <v>0.13927576601671313</v>
      </c>
      <c r="J8" s="64">
        <f>1/(C8*0.001/C13+J6*0.001/M6+P14)</f>
        <v>0.12224938875305624</v>
      </c>
      <c r="K8" s="65">
        <f>1/(C8*0.001/C13+K6*0.001/M6+P14)</f>
        <v>0.10893246187363835</v>
      </c>
      <c r="L8" s="11"/>
      <c r="M8" s="11"/>
      <c r="N8" s="11"/>
      <c r="O8" s="44" t="s">
        <v>0</v>
      </c>
      <c r="P8" s="17">
        <f>Sojaerijuhtivused!$B$4</f>
        <v>2</v>
      </c>
      <c r="Q8" s="15">
        <v>10</v>
      </c>
      <c r="R8" s="42"/>
    </row>
    <row r="9" spans="1:20" x14ac:dyDescent="0.25">
      <c r="A9" s="22"/>
      <c r="B9" s="127"/>
      <c r="C9" s="39">
        <v>250</v>
      </c>
      <c r="D9" s="63">
        <f>1/(C9*0.001/C13+D6*0.001/M6+P14)</f>
        <v>0.29154518950437314</v>
      </c>
      <c r="E9" s="64">
        <f>1/(C9*0.001/C13+E6*0.001/M6+P14)</f>
        <v>0.22573363431151244</v>
      </c>
      <c r="F9" s="64">
        <f>1/(C9*0.001/C13+F6*0.001/M6+P14)</f>
        <v>0.19880715705765409</v>
      </c>
      <c r="G9" s="64">
        <f>1/(C9*0.001/C13+G6*0.001/M6+P14)</f>
        <v>0.18416206261510129</v>
      </c>
      <c r="H9" s="64">
        <f>1/(C9*0.001/C13+H6*0.001/M6+P14)</f>
        <v>0.15552099533437014</v>
      </c>
      <c r="I9" s="64">
        <f>1/(C9*0.001/C13+I6*0.001/M6+P14)</f>
        <v>0.13458950201884254</v>
      </c>
      <c r="J9" s="64">
        <f>1/(C9*0.001/C13+J6*0.001/M6+P14)</f>
        <v>0.11862396204033215</v>
      </c>
      <c r="K9" s="65">
        <f>1/(C9*0.001/C13+K6*0.001/M6+P14)</f>
        <v>0.10604453870625663</v>
      </c>
      <c r="L9" s="11"/>
      <c r="M9" s="11"/>
      <c r="N9" s="11"/>
      <c r="O9" s="90" t="s">
        <v>51</v>
      </c>
      <c r="P9" s="17">
        <v>99999</v>
      </c>
      <c r="Q9" s="15">
        <v>0</v>
      </c>
      <c r="R9" s="42"/>
    </row>
    <row r="10" spans="1:20" x14ac:dyDescent="0.25">
      <c r="A10" s="22"/>
      <c r="B10" s="127"/>
      <c r="C10" s="39">
        <v>300</v>
      </c>
      <c r="D10" s="63">
        <f>1/(C10*0.001/C13+D6*0.001/M6+P14)</f>
        <v>0.27173913043478259</v>
      </c>
      <c r="E10" s="64">
        <f>1/(C10*0.001/C13+E6*0.001/M6+P14)</f>
        <v>0.21367521367521372</v>
      </c>
      <c r="F10" s="64">
        <f>1/(C10*0.001/C13+F6*0.001/M6+P14)</f>
        <v>0.18939393939393942</v>
      </c>
      <c r="G10" s="64">
        <f>1/(C10*0.001/C13+G6*0.001/M6+P14)</f>
        <v>0.17605633802816903</v>
      </c>
      <c r="H10" s="64">
        <f>1/(C10*0.001/C13+H6*0.001/M6+P14)</f>
        <v>0.14970059880239522</v>
      </c>
      <c r="I10" s="64">
        <f>1/(C10*0.001/C13+I6*0.001/M6+P14)</f>
        <v>0.13020833333333334</v>
      </c>
      <c r="J10" s="64">
        <f>1/(C10*0.001/C13+J6*0.001/M6+P14)</f>
        <v>0.1152073732718894</v>
      </c>
      <c r="K10" s="65">
        <f>1/(C10*0.001/C13+K6*0.001/M6+P14)</f>
        <v>0.10330578512396695</v>
      </c>
      <c r="L10" s="11"/>
      <c r="M10" s="11"/>
      <c r="N10" s="11"/>
      <c r="O10" s="90" t="s">
        <v>52</v>
      </c>
      <c r="P10" s="17">
        <v>99999</v>
      </c>
      <c r="Q10" s="15">
        <v>0</v>
      </c>
      <c r="R10" s="42"/>
    </row>
    <row r="11" spans="1:20" ht="15.75" thickBot="1" x14ac:dyDescent="0.3">
      <c r="A11" s="22"/>
      <c r="B11" s="129"/>
      <c r="C11" s="40">
        <v>350</v>
      </c>
      <c r="D11" s="66">
        <f>1/(C11*0.001/C13+D6*0.001/M6+P14)</f>
        <v>0.2544529262086514</v>
      </c>
      <c r="E11" s="67">
        <f>1/(C11*0.001/C13+E6*0.001/M6+P14)</f>
        <v>0.20283975659229211</v>
      </c>
      <c r="F11" s="67">
        <f>1/(C11*0.001/C13+F6*0.001/M6+P14)</f>
        <v>0.18083182640144668</v>
      </c>
      <c r="G11" s="67">
        <f>1/(C11*0.001/C13+G6*0.001/M6+P14)</f>
        <v>0.16863406408094436</v>
      </c>
      <c r="H11" s="67">
        <f>1/(C11*0.001/C13+H6*0.001/M6+P14)</f>
        <v>0.14430014430014432</v>
      </c>
      <c r="I11" s="67">
        <f>1/(C11*0.001/C13+I6*0.001/M6+P14)</f>
        <v>0.12610340479192941</v>
      </c>
      <c r="J11" s="67">
        <f>1/(C11*0.001/C13+J6*0.001/M6+P14)</f>
        <v>0.11198208286674133</v>
      </c>
      <c r="K11" s="68">
        <f>1/(C11*0.001/C13+K6*0.001/M6+P14)</f>
        <v>0.10070493454179255</v>
      </c>
      <c r="L11" s="11"/>
      <c r="M11" s="11"/>
      <c r="N11" s="11"/>
      <c r="O11" s="90"/>
      <c r="P11" s="17"/>
      <c r="Q11" s="15"/>
      <c r="R11" s="42"/>
    </row>
    <row r="12" spans="1:20" ht="32.25" x14ac:dyDescent="0.25">
      <c r="A12" s="22"/>
      <c r="B12" s="36" t="s">
        <v>58</v>
      </c>
      <c r="C12" s="37" t="s">
        <v>70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0" t="s">
        <v>6</v>
      </c>
      <c r="P12" s="17">
        <f>Sojaerijuhtivused!$B$40</f>
        <v>0.04</v>
      </c>
      <c r="Q12" s="15"/>
      <c r="R12" s="42"/>
    </row>
    <row r="13" spans="1:20" ht="32.25" thickBot="1" x14ac:dyDescent="0.3">
      <c r="A13" s="22"/>
      <c r="B13" s="35" t="s">
        <v>57</v>
      </c>
      <c r="C13" s="29">
        <f>Sojaerijuhtivused!$B$7</f>
        <v>0.2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0"/>
      <c r="P13" s="17"/>
      <c r="Q13" s="15"/>
      <c r="R13" s="42"/>
    </row>
    <row r="14" spans="1:20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48" t="s">
        <v>142</v>
      </c>
      <c r="P14" s="17">
        <f>P4+Q7*0.001/P7+Q8*0.001/P8+Q9*0.001/P9+Q10*0.001/P10+P12</f>
        <v>0.18000000000000002</v>
      </c>
      <c r="Q14" s="15"/>
      <c r="R14" s="42"/>
    </row>
    <row r="15" spans="1:20" ht="15.75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1"/>
      <c r="P15" s="45"/>
      <c r="Q15" s="46"/>
      <c r="R15" s="47"/>
    </row>
    <row r="16" spans="1:20" ht="15.75" thickBot="1" x14ac:dyDescent="0.3">
      <c r="P16"/>
      <c r="Q16"/>
    </row>
    <row r="17" spans="1:18" ht="15.75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08" t="s">
        <v>60</v>
      </c>
      <c r="P17" s="109"/>
      <c r="Q17" s="109"/>
      <c r="R17" s="110"/>
    </row>
    <row r="18" spans="1:18" ht="33.75" thickBot="1" x14ac:dyDescent="0.4">
      <c r="A18" s="22"/>
      <c r="B18" s="11"/>
      <c r="C18" s="11"/>
      <c r="D18" s="5"/>
      <c r="E18" s="5"/>
      <c r="F18" s="5"/>
      <c r="G18" s="5"/>
      <c r="H18" s="11"/>
      <c r="I18" s="11"/>
      <c r="J18" s="11"/>
      <c r="K18" s="11"/>
      <c r="L18" s="11"/>
      <c r="M18" s="11"/>
      <c r="N18" s="11"/>
      <c r="O18" s="90"/>
      <c r="P18" s="12" t="s">
        <v>134</v>
      </c>
      <c r="Q18" s="25" t="s">
        <v>46</v>
      </c>
      <c r="R18" s="42"/>
    </row>
    <row r="19" spans="1:18" ht="19.5" thickBot="1" x14ac:dyDescent="0.35">
      <c r="A19" s="22"/>
      <c r="B19" s="111" t="s">
        <v>9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11"/>
      <c r="O19" s="90" t="s">
        <v>5</v>
      </c>
      <c r="P19" s="17">
        <f>Sojaerijuhtivused!$B$38</f>
        <v>0.13</v>
      </c>
      <c r="Q19" s="15"/>
      <c r="R19" s="42"/>
    </row>
    <row r="20" spans="1:18" ht="48" thickBot="1" x14ac:dyDescent="0.3">
      <c r="A20" s="22"/>
      <c r="B20" s="114" t="s">
        <v>133</v>
      </c>
      <c r="C20" s="115"/>
      <c r="D20" s="118" t="s">
        <v>56</v>
      </c>
      <c r="E20" s="119"/>
      <c r="F20" s="119"/>
      <c r="G20" s="119"/>
      <c r="H20" s="119"/>
      <c r="I20" s="119"/>
      <c r="J20" s="119"/>
      <c r="K20" s="120"/>
      <c r="L20" s="27" t="s">
        <v>55</v>
      </c>
      <c r="M20" s="55" t="s">
        <v>137</v>
      </c>
      <c r="N20" s="11"/>
      <c r="O20" s="90"/>
      <c r="P20" s="17"/>
      <c r="Q20" s="15"/>
      <c r="R20" s="42"/>
    </row>
    <row r="21" spans="1:18" ht="15.75" customHeight="1" thickBot="1" x14ac:dyDescent="0.3">
      <c r="A21" s="23"/>
      <c r="B21" s="116"/>
      <c r="C21" s="117"/>
      <c r="D21" s="31">
        <v>100</v>
      </c>
      <c r="E21" s="32">
        <v>150</v>
      </c>
      <c r="F21" s="32">
        <v>180</v>
      </c>
      <c r="G21" s="32">
        <v>200</v>
      </c>
      <c r="H21" s="32">
        <v>250</v>
      </c>
      <c r="I21" s="33">
        <v>300</v>
      </c>
      <c r="J21" s="33">
        <v>350</v>
      </c>
      <c r="K21" s="34">
        <v>400</v>
      </c>
      <c r="L21" s="28" t="s">
        <v>3</v>
      </c>
      <c r="M21" s="30">
        <f>Sojaerijuhtivused!$B$16</f>
        <v>0.04</v>
      </c>
      <c r="N21" s="6"/>
      <c r="O21" s="90"/>
      <c r="P21" s="7"/>
      <c r="Q21" s="6"/>
      <c r="R21" s="26"/>
    </row>
    <row r="22" spans="1:18" x14ac:dyDescent="0.25">
      <c r="A22" s="22"/>
      <c r="B22" s="114" t="s">
        <v>59</v>
      </c>
      <c r="C22" s="38">
        <v>150</v>
      </c>
      <c r="D22" s="60">
        <f>1/(C22*0.001/C28+D21*0.001/M21+P29)</f>
        <v>0.29197080291970806</v>
      </c>
      <c r="E22" s="61">
        <f>1/(C22*0.001/C28+E21*0.001/M21+P29)</f>
        <v>0.21390374331550802</v>
      </c>
      <c r="F22" s="61">
        <f>1/(C22*0.001/C28+F21*0.001/M21+P29)</f>
        <v>0.18433179723502305</v>
      </c>
      <c r="G22" s="61">
        <f>1/(C22*0.001/C28+G21*0.001/M21+P29)</f>
        <v>0.16877637130801687</v>
      </c>
      <c r="H22" s="61">
        <f>1/(C7*0.001/C13+H6*0.001/M6+P14)</f>
        <v>0.16863406408094436</v>
      </c>
      <c r="I22" s="61">
        <f>1/(C22*0.001/C28+I21*0.001/M21+P29)</f>
        <v>0.11869436201780414</v>
      </c>
      <c r="J22" s="61">
        <f>1/(C22*0.001/C28+J21*0.001/M21+P29)</f>
        <v>0.10335917312661498</v>
      </c>
      <c r="K22" s="62">
        <f>1/(C22*0.001/C28+K21*0.001/M21+P29)</f>
        <v>9.1533180778032033E-2</v>
      </c>
      <c r="L22" s="11"/>
      <c r="M22" s="11"/>
      <c r="N22" s="11"/>
      <c r="O22" s="44" t="s">
        <v>0</v>
      </c>
      <c r="P22" s="17">
        <f>Sojaerijuhtivused!$B$4</f>
        <v>2</v>
      </c>
      <c r="Q22" s="15">
        <v>10</v>
      </c>
      <c r="R22" s="42"/>
    </row>
    <row r="23" spans="1:18" x14ac:dyDescent="0.25">
      <c r="A23" s="22"/>
      <c r="B23" s="127"/>
      <c r="C23" s="39">
        <v>200</v>
      </c>
      <c r="D23" s="63">
        <f>1/(C23*0.001/C28+D21*0.001/M21+P29)</f>
        <v>0.27210884353741499</v>
      </c>
      <c r="E23" s="64">
        <f>1/(C23*0.001/C28+E21*0.001/M21+P29)</f>
        <v>0.20304568527918782</v>
      </c>
      <c r="F23" s="64">
        <f>1/(C23*0.001/C28+F21*0.001/M21+P29)</f>
        <v>0.1762114537444934</v>
      </c>
      <c r="G23" s="64">
        <f>1/(C23*0.001/C28+G21*0.001/M21+P29)</f>
        <v>0.16194331983805668</v>
      </c>
      <c r="H23" s="64">
        <f>1/(C23*0.001/C28+H21*0.001/M21+P29)</f>
        <v>0.13468013468013468</v>
      </c>
      <c r="I23" s="64">
        <f>1/(C23*0.001/C28+I21*0.001/M21+P29)</f>
        <v>0.11527377521613832</v>
      </c>
      <c r="J23" s="64">
        <f>1/(C23*0.001/C28+J21*0.001/M21+P29)</f>
        <v>0.10075566750629722</v>
      </c>
      <c r="K23" s="65">
        <f>1/(C23*0.001/C28+K21*0.001/M21+P29)</f>
        <v>8.9485458612975383E-2</v>
      </c>
      <c r="L23" s="11"/>
      <c r="M23" s="11"/>
      <c r="N23" s="11"/>
      <c r="O23" s="90" t="s">
        <v>50</v>
      </c>
      <c r="P23" s="17">
        <v>99999</v>
      </c>
      <c r="Q23" s="15">
        <v>0</v>
      </c>
      <c r="R23" s="42"/>
    </row>
    <row r="24" spans="1:18" x14ac:dyDescent="0.25">
      <c r="A24" s="22"/>
      <c r="B24" s="127"/>
      <c r="C24" s="39">
        <v>250</v>
      </c>
      <c r="D24" s="63">
        <f>1/(C24*0.001/C28+D21*0.001/M21+P29)</f>
        <v>0.25477707006369427</v>
      </c>
      <c r="E24" s="64">
        <f>1/(C24*0.001/C28+E21*0.001/M21+P29)</f>
        <v>0.19323671497584541</v>
      </c>
      <c r="F24" s="64">
        <f>1/(C24*0.001/C28+F21*0.001/M21+P29)</f>
        <v>0.16877637130801687</v>
      </c>
      <c r="G24" s="64">
        <f>1/(C24*0.001/C28+G21*0.001/M21+P29)</f>
        <v>0.1556420233463035</v>
      </c>
      <c r="H24" s="64">
        <f>1/(C24*0.001/C28+H21*0.001/M21+P29)</f>
        <v>0.13029315960912052</v>
      </c>
      <c r="I24" s="64">
        <f>1/(C24*0.001/C28+I21*0.001/M21+P29)</f>
        <v>0.11204481792717086</v>
      </c>
      <c r="J24" s="64">
        <f>1/(C24*0.001/C28+J21*0.001/M21+P29)</f>
        <v>9.8280098280098274E-2</v>
      </c>
      <c r="K24" s="65">
        <f>1/(C24*0.001/C28+K21*0.001/M21+P29)</f>
        <v>8.7527352297592995E-2</v>
      </c>
      <c r="L24" s="11"/>
      <c r="M24" s="11"/>
      <c r="N24" s="11"/>
      <c r="O24" s="90" t="s">
        <v>51</v>
      </c>
      <c r="P24" s="17">
        <v>99999</v>
      </c>
      <c r="Q24" s="15">
        <v>0</v>
      </c>
      <c r="R24" s="42"/>
    </row>
    <row r="25" spans="1:18" x14ac:dyDescent="0.25">
      <c r="A25" s="22"/>
      <c r="B25" s="127"/>
      <c r="C25" s="39">
        <v>300</v>
      </c>
      <c r="D25" s="63">
        <f>1/(C25*0.001/C28+D21*0.001/M21+P29)</f>
        <v>0.23952095808383234</v>
      </c>
      <c r="E25" s="64">
        <f>1/(C25*0.001/C28+E21*0.001/M21+P29)</f>
        <v>0.18433179723502305</v>
      </c>
      <c r="F25" s="64">
        <f>1/(C25*0.001/C28+F21*0.001/M21+P29)</f>
        <v>0.16194331983805668</v>
      </c>
      <c r="G25" s="64">
        <f>1/(C25*0.001/C28+G21*0.001/M21+P29)</f>
        <v>0.14981273408239701</v>
      </c>
      <c r="H25" s="64">
        <f>1/(C25*0.001/C28+H21*0.001/M21+P29)</f>
        <v>0.12618296529968454</v>
      </c>
      <c r="I25" s="64">
        <f>1/(C25*0.001/C28+I21*0.001/M21+P29)</f>
        <v>0.108991825613079</v>
      </c>
      <c r="J25" s="64">
        <f>1/(C25*0.001/C28+J21*0.001/M21+P29)</f>
        <v>9.5923261390887291E-2</v>
      </c>
      <c r="K25" s="65">
        <f>1/(C25*0.001/C28+K21*0.001/M21+P29)</f>
        <v>8.5653104925053528E-2</v>
      </c>
      <c r="L25" s="11"/>
      <c r="M25" s="11"/>
      <c r="N25" s="11"/>
      <c r="O25" s="90" t="s">
        <v>52</v>
      </c>
      <c r="P25" s="17">
        <v>99999</v>
      </c>
      <c r="Q25" s="15">
        <v>0</v>
      </c>
      <c r="R25" s="42"/>
    </row>
    <row r="26" spans="1:18" ht="15.75" thickBot="1" x14ac:dyDescent="0.3">
      <c r="A26" s="22"/>
      <c r="B26" s="129"/>
      <c r="C26" s="40">
        <v>350</v>
      </c>
      <c r="D26" s="66">
        <f>1/(C26*0.001/C28+D21*0.001/M21+P29)</f>
        <v>0.22598870056497175</v>
      </c>
      <c r="E26" s="67">
        <f>1/(C26*0.001/C28+E21*0.001/M21+P29)</f>
        <v>0.1762114537444934</v>
      </c>
      <c r="F26" s="67">
        <f>1/(C26*0.001/C28+F21*0.001/M21+P29)</f>
        <v>0.1556420233463035</v>
      </c>
      <c r="G26" s="67">
        <f>1/(C26*0.001/C28+G21*0.001/M21+P29)</f>
        <v>0.1444043321299639</v>
      </c>
      <c r="H26" s="67">
        <f>1/(C26*0.001/C28+H21*0.001/M21+P29)</f>
        <v>0.12232415902140671</v>
      </c>
      <c r="I26" s="67">
        <f>1/(C26*0.001/C28+I21*0.001/M21+P29)</f>
        <v>0.10610079575596816</v>
      </c>
      <c r="J26" s="67">
        <f>1/(C26*0.001/C28+J21*0.001/M21+P29)</f>
        <v>9.3676814988290391E-2</v>
      </c>
      <c r="K26" s="68">
        <f>1/(C26*0.001/C28+K21*0.001/M21+P29)</f>
        <v>8.3857442348008376E-2</v>
      </c>
      <c r="L26" s="11"/>
      <c r="M26" s="11"/>
      <c r="N26" s="11"/>
      <c r="O26" s="90"/>
      <c r="P26" s="17"/>
      <c r="Q26" s="15"/>
      <c r="R26" s="42"/>
    </row>
    <row r="27" spans="1:18" ht="32.25" x14ac:dyDescent="0.25">
      <c r="A27" s="22"/>
      <c r="B27" s="36" t="s">
        <v>58</v>
      </c>
      <c r="C27" s="37" t="s">
        <v>70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0" t="s">
        <v>6</v>
      </c>
      <c r="P27" s="17">
        <f>Sojaerijuhtivused!$B$40</f>
        <v>0.04</v>
      </c>
      <c r="Q27" s="15"/>
      <c r="R27" s="42"/>
    </row>
    <row r="28" spans="1:18" ht="48" thickBot="1" x14ac:dyDescent="0.3">
      <c r="A28" s="22"/>
      <c r="B28" s="35" t="s">
        <v>138</v>
      </c>
      <c r="C28" s="29">
        <f>Sojaerijuhtivused!$B$7</f>
        <v>0.2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90"/>
      <c r="P28" s="17"/>
      <c r="Q28" s="15"/>
      <c r="R28" s="42"/>
    </row>
    <row r="29" spans="1:18" ht="47.25" x14ac:dyDescent="0.25">
      <c r="A29" s="2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8" t="s">
        <v>142</v>
      </c>
      <c r="P29" s="17">
        <f>P19+Q22*0.001/P22+Q23*0.001/P23+Q24*0.001/P24+Q25*0.001/P25+P27</f>
        <v>0.17500000000000002</v>
      </c>
      <c r="Q29" s="15"/>
      <c r="R29" s="42"/>
    </row>
    <row r="30" spans="1:18" ht="15.75" thickBot="1" x14ac:dyDescent="0.3">
      <c r="A30" s="24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91"/>
      <c r="P30" s="45"/>
      <c r="Q30" s="46"/>
      <c r="R30" s="47"/>
    </row>
    <row r="31" spans="1:18" ht="15.75" thickBot="1" x14ac:dyDescent="0.3">
      <c r="P31"/>
      <c r="Q31"/>
    </row>
    <row r="32" spans="1:18" ht="15.75" thickBot="1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08" t="s">
        <v>60</v>
      </c>
      <c r="P32" s="109"/>
      <c r="Q32" s="109"/>
      <c r="R32" s="110"/>
    </row>
    <row r="33" spans="1:18" ht="33.75" thickBot="1" x14ac:dyDescent="0.4">
      <c r="A33" s="22"/>
      <c r="B33" s="11"/>
      <c r="C33" s="11"/>
      <c r="D33" s="5"/>
      <c r="E33" s="5"/>
      <c r="F33" s="5"/>
      <c r="G33" s="5"/>
      <c r="H33" s="11"/>
      <c r="I33" s="11"/>
      <c r="J33" s="11"/>
      <c r="K33" s="11"/>
      <c r="L33" s="11"/>
      <c r="M33" s="11"/>
      <c r="N33" s="11"/>
      <c r="O33" s="90"/>
      <c r="P33" s="12" t="s">
        <v>134</v>
      </c>
      <c r="Q33" s="25" t="s">
        <v>46</v>
      </c>
      <c r="R33" s="42"/>
    </row>
    <row r="34" spans="1:18" ht="19.5" thickBot="1" x14ac:dyDescent="0.35">
      <c r="A34" s="22"/>
      <c r="B34" s="111" t="s">
        <v>39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3"/>
      <c r="N34" s="11"/>
      <c r="O34" s="90" t="s">
        <v>5</v>
      </c>
      <c r="P34" s="17">
        <f>Sojaerijuhtivused!$B$38</f>
        <v>0.13</v>
      </c>
      <c r="Q34" s="15"/>
      <c r="R34" s="42"/>
    </row>
    <row r="35" spans="1:18" ht="48" thickBot="1" x14ac:dyDescent="0.3">
      <c r="A35" s="22"/>
      <c r="B35" s="114" t="s">
        <v>133</v>
      </c>
      <c r="C35" s="115"/>
      <c r="D35" s="118" t="s">
        <v>56</v>
      </c>
      <c r="E35" s="119"/>
      <c r="F35" s="119"/>
      <c r="G35" s="119"/>
      <c r="H35" s="119"/>
      <c r="I35" s="119"/>
      <c r="J35" s="119"/>
      <c r="K35" s="120"/>
      <c r="L35" s="27" t="s">
        <v>55</v>
      </c>
      <c r="M35" s="55" t="s">
        <v>137</v>
      </c>
      <c r="N35" s="11"/>
      <c r="O35" s="90"/>
      <c r="P35" s="17"/>
      <c r="Q35" s="15"/>
      <c r="R35" s="42"/>
    </row>
    <row r="36" spans="1:18" ht="15.75" customHeight="1" thickBot="1" x14ac:dyDescent="0.3">
      <c r="A36" s="23"/>
      <c r="B36" s="116"/>
      <c r="C36" s="117"/>
      <c r="D36" s="31">
        <v>100</v>
      </c>
      <c r="E36" s="32">
        <v>150</v>
      </c>
      <c r="F36" s="32">
        <v>180</v>
      </c>
      <c r="G36" s="32">
        <v>200</v>
      </c>
      <c r="H36" s="32">
        <v>250</v>
      </c>
      <c r="I36" s="33">
        <v>300</v>
      </c>
      <c r="J36" s="33">
        <v>350</v>
      </c>
      <c r="K36" s="34">
        <v>400</v>
      </c>
      <c r="L36" s="28" t="s">
        <v>37</v>
      </c>
      <c r="M36" s="30">
        <f>Sojaerijuhtivused!$B$17</f>
        <v>5.6000000000000001E-2</v>
      </c>
      <c r="N36" s="6"/>
      <c r="O36" s="90"/>
      <c r="P36" s="7"/>
      <c r="Q36" s="6"/>
      <c r="R36" s="26"/>
    </row>
    <row r="37" spans="1:18" x14ac:dyDescent="0.25">
      <c r="A37" s="22"/>
      <c r="B37" s="114" t="s">
        <v>59</v>
      </c>
      <c r="C37" s="38">
        <v>150</v>
      </c>
      <c r="D37" s="60">
        <f>1/(C37*0.001/C43+D36*0.001/M36+P44)</f>
        <v>0.32779208616249123</v>
      </c>
      <c r="E37" s="61">
        <f>1/(C37*0.001/C43+E36*0.001/M36+P44)</f>
        <v>0.25357725049809815</v>
      </c>
      <c r="F37" s="61">
        <f>1/(C37*0.001/C43+F36*0.001/M36+P44)</f>
        <v>0.22324988040184979</v>
      </c>
      <c r="G37" s="61">
        <f>1/(C37*0.001/C43+G36*0.001/M36+P44)</f>
        <v>0.20676414119037073</v>
      </c>
      <c r="H37" s="61">
        <f>1/(C7*0.001/C13+H6*0.001/M6+P14)</f>
        <v>0.16863406408094436</v>
      </c>
      <c r="I37" s="61">
        <f>1/(C37*0.001/C43+I36*0.001/M36+P44)</f>
        <v>0.15100852119512459</v>
      </c>
      <c r="J37" s="61">
        <f>1/(C37*0.001/C43+J36*0.001/M36+P44)</f>
        <v>0.1330671989354624</v>
      </c>
      <c r="K37" s="62">
        <f>1/(C37*0.001/C43+K36*0.001/M36+P44)</f>
        <v>0.11893636904256223</v>
      </c>
      <c r="L37" s="11"/>
      <c r="M37" s="11"/>
      <c r="N37" s="11"/>
      <c r="O37" s="44" t="s">
        <v>0</v>
      </c>
      <c r="P37" s="17">
        <f>Sojaerijuhtivused!$B$4</f>
        <v>2</v>
      </c>
      <c r="Q37" s="15">
        <v>10</v>
      </c>
      <c r="R37" s="42"/>
    </row>
    <row r="38" spans="1:18" x14ac:dyDescent="0.25">
      <c r="A38" s="22"/>
      <c r="B38" s="127"/>
      <c r="C38" s="39">
        <v>200</v>
      </c>
      <c r="D38" s="63">
        <f>1/(C38*0.001/C43+D36*0.001/M36+P44)</f>
        <v>0.30296472624972948</v>
      </c>
      <c r="E38" s="64">
        <f>1/(C38*0.001/C43+E36*0.001/M36+P44)</f>
        <v>0.23846022824050417</v>
      </c>
      <c r="F38" s="64">
        <f>1/(C38*0.001/C43+F36*0.001/M36+P44)</f>
        <v>0.21144842168856673</v>
      </c>
      <c r="G38" s="64">
        <f>1/(C38*0.001/C43+G36*0.001/M36+P44)</f>
        <v>0.1966016008987502</v>
      </c>
      <c r="H38" s="64">
        <f>1/(C38*0.001/C43+H36*0.001/M36+P44)</f>
        <v>0.16724405686297933</v>
      </c>
      <c r="I38" s="64">
        <f>1/(C38*0.001/C43+I36*0.001/M36+P44)</f>
        <v>0.14551501922877041</v>
      </c>
      <c r="J38" s="64">
        <f>1/(C38*0.001/C43+J36*0.001/M36+P44)</f>
        <v>0.12878300064391499</v>
      </c>
      <c r="K38" s="65">
        <f>1/(C38*0.001/C43+K36*0.001/M36+P44)</f>
        <v>0.1155020212853725</v>
      </c>
      <c r="L38" s="11"/>
      <c r="M38" s="11"/>
      <c r="N38" s="11"/>
      <c r="O38" s="44" t="s">
        <v>1</v>
      </c>
      <c r="P38" s="17">
        <f>Sojaerijuhtivused!$B$22</f>
        <v>0.06</v>
      </c>
      <c r="Q38" s="15">
        <v>15</v>
      </c>
      <c r="R38" s="42"/>
    </row>
    <row r="39" spans="1:18" x14ac:dyDescent="0.25">
      <c r="A39" s="22"/>
      <c r="B39" s="127"/>
      <c r="C39" s="39">
        <v>250</v>
      </c>
      <c r="D39" s="63">
        <f>1/(C39*0.001/C43+D36*0.001/M36+P44)</f>
        <v>0.2816334741500704</v>
      </c>
      <c r="E39" s="64">
        <f>1/(C39*0.001/C43+E36*0.001/M36+P44)</f>
        <v>0.22504420511171838</v>
      </c>
      <c r="F39" s="64">
        <f>1/(C39*0.001/C43+F36*0.001/M36+P44)</f>
        <v>0.20083201836178458</v>
      </c>
      <c r="G39" s="64">
        <f>1/(C39*0.001/C43+G36*0.001/M36+P44)</f>
        <v>0.18739124615178693</v>
      </c>
      <c r="H39" s="64">
        <f>1/(C39*0.001/C43+H36*0.001/M36+P44)</f>
        <v>0.16053204907694071</v>
      </c>
      <c r="I39" s="64">
        <f>1/(C39*0.001/C43+I36*0.001/M36+P44)</f>
        <v>0.14040718082439074</v>
      </c>
      <c r="J39" s="64">
        <f>1/(C39*0.001/C43+J36*0.001/M36+P44)</f>
        <v>0.12476606363069244</v>
      </c>
      <c r="K39" s="65">
        <f>1/(C39*0.001/C43+K36*0.001/M36+P44)</f>
        <v>0.11226044423061503</v>
      </c>
      <c r="L39" s="11"/>
      <c r="M39" s="11"/>
      <c r="N39" s="11"/>
      <c r="O39" s="90" t="s">
        <v>51</v>
      </c>
      <c r="P39" s="17">
        <v>99999</v>
      </c>
      <c r="Q39" s="15">
        <v>0</v>
      </c>
      <c r="R39" s="42"/>
    </row>
    <row r="40" spans="1:18" x14ac:dyDescent="0.25">
      <c r="A40" s="22"/>
      <c r="B40" s="127"/>
      <c r="C40" s="39">
        <v>300</v>
      </c>
      <c r="D40" s="63">
        <f>1/(C40*0.001/C43+D36*0.001/M36+P44)</f>
        <v>0.26310843826348429</v>
      </c>
      <c r="E40" s="64">
        <f>1/(C40*0.001/C43+E36*0.001/M36+P44)</f>
        <v>0.21305737330695484</v>
      </c>
      <c r="F40" s="64">
        <f>1/(C40*0.001/C43+F36*0.001/M36+P44)</f>
        <v>0.19123070618767932</v>
      </c>
      <c r="G40" s="64">
        <f>1/(C40*0.001/C43+G36*0.001/M36+P44)</f>
        <v>0.17900524229638157</v>
      </c>
      <c r="H40" s="64">
        <f>1/(C40*0.001/C43+H36*0.001/M36+P44)</f>
        <v>0.15433800022048286</v>
      </c>
      <c r="I40" s="64">
        <f>1/(C40*0.001/C43+I36*0.001/M36+P44)</f>
        <v>0.13564577075864742</v>
      </c>
      <c r="J40" s="64">
        <f>1/(C40*0.001/C43+J36*0.001/M36+P44)</f>
        <v>0.12099213551119177</v>
      </c>
      <c r="K40" s="65">
        <f>1/(C40*0.001/C43+K36*0.001/M36+P44)</f>
        <v>0.1091958505576788</v>
      </c>
      <c r="L40" s="11"/>
      <c r="M40" s="11"/>
      <c r="N40" s="11"/>
      <c r="O40" s="90" t="s">
        <v>52</v>
      </c>
      <c r="P40" s="17">
        <v>99999</v>
      </c>
      <c r="Q40" s="15">
        <v>0</v>
      </c>
      <c r="R40" s="42"/>
    </row>
    <row r="41" spans="1:18" ht="15.75" thickBot="1" x14ac:dyDescent="0.3">
      <c r="A41" s="22"/>
      <c r="B41" s="129"/>
      <c r="C41" s="40">
        <v>350</v>
      </c>
      <c r="D41" s="66">
        <f>1/(C41*0.001/C43+D36*0.001/M36+P44)</f>
        <v>0.24687004055722098</v>
      </c>
      <c r="E41" s="67">
        <f>1/(C41*0.001/C43+E36*0.001/M36+P44)</f>
        <v>0.20228290709435054</v>
      </c>
      <c r="F41" s="67">
        <f>1/(C41*0.001/C43+F36*0.001/M36+P44)</f>
        <v>0.18250554034676056</v>
      </c>
      <c r="G41" s="67">
        <f>1/(C41*0.001/C43+G36*0.001/M36+P44)</f>
        <v>0.17133765756945296</v>
      </c>
      <c r="H41" s="67">
        <f>1/(C41*0.001/C43+H36*0.001/M36+P44)</f>
        <v>0.14860418214626897</v>
      </c>
      <c r="I41" s="67">
        <f>1/(C41*0.001/C43+I36*0.001/M36+P44)</f>
        <v>0.1311967013400806</v>
      </c>
      <c r="J41" s="67">
        <f>1/(C41*0.001/C43+J36*0.001/M36+P44)</f>
        <v>0.11743981209630064</v>
      </c>
      <c r="K41" s="68">
        <f>1/(C41*0.001/C43+K36*0.001/M36+P44)</f>
        <v>0.1062941310454787</v>
      </c>
      <c r="L41" s="11"/>
      <c r="M41" s="11"/>
      <c r="N41" s="11"/>
      <c r="O41" s="90"/>
      <c r="P41" s="17"/>
      <c r="Q41" s="15"/>
      <c r="R41" s="42"/>
    </row>
    <row r="42" spans="1:18" ht="32.25" x14ac:dyDescent="0.25">
      <c r="A42" s="22"/>
      <c r="B42" s="36" t="s">
        <v>58</v>
      </c>
      <c r="C42" s="37" t="s">
        <v>70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90" t="s">
        <v>6</v>
      </c>
      <c r="P42" s="17">
        <f>P34</f>
        <v>0.13</v>
      </c>
      <c r="Q42" s="15"/>
      <c r="R42" s="42"/>
    </row>
    <row r="43" spans="1:18" ht="48" thickBot="1" x14ac:dyDescent="0.3">
      <c r="A43" s="22"/>
      <c r="B43" s="35" t="s">
        <v>138</v>
      </c>
      <c r="C43" s="29">
        <f>Sojaerijuhtivused!$B$7</f>
        <v>0.2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0"/>
      <c r="P43" s="17"/>
      <c r="Q43" s="15"/>
      <c r="R43" s="42"/>
    </row>
    <row r="44" spans="1:18" ht="47.25" x14ac:dyDescent="0.25">
      <c r="A44" s="2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8" t="s">
        <v>142</v>
      </c>
      <c r="P44" s="17">
        <f>P34+Q37*0.001/P37+Q38*0.001/P38+Q39*0.001/P39+Q40*0.001/P40+P42</f>
        <v>0.51500000000000001</v>
      </c>
      <c r="Q44" s="15"/>
      <c r="R44" s="42"/>
    </row>
    <row r="45" spans="1:18" ht="15.75" thickBot="1" x14ac:dyDescent="0.3">
      <c r="A45" s="2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91"/>
      <c r="P45" s="45"/>
      <c r="Q45" s="46"/>
      <c r="R45" s="47"/>
    </row>
    <row r="46" spans="1:18" x14ac:dyDescent="0.25">
      <c r="P46"/>
      <c r="Q46"/>
    </row>
    <row r="47" spans="1:18" ht="21.75" thickBot="1" x14ac:dyDescent="0.4">
      <c r="A47" s="56" t="s">
        <v>71</v>
      </c>
      <c r="B47" s="1"/>
      <c r="C47" s="1"/>
      <c r="D47" s="1"/>
      <c r="E47" s="1"/>
      <c r="F47" s="1"/>
      <c r="G47" s="1"/>
      <c r="H47" s="19"/>
      <c r="I47" s="19"/>
      <c r="J47" s="19"/>
      <c r="K47" s="19"/>
      <c r="L47" s="1"/>
      <c r="M47" s="1"/>
      <c r="N47" s="1"/>
      <c r="O47" s="89"/>
      <c r="P47" s="16"/>
      <c r="Q47" s="14"/>
      <c r="R47" s="1"/>
    </row>
    <row r="48" spans="1:18" ht="15.75" thickBot="1" x14ac:dyDescent="0.3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108" t="s">
        <v>60</v>
      </c>
      <c r="P48" s="109"/>
      <c r="Q48" s="109"/>
      <c r="R48" s="110"/>
    </row>
    <row r="49" spans="1:18" ht="33.75" thickBot="1" x14ac:dyDescent="0.4">
      <c r="A49" s="22"/>
      <c r="B49" s="11"/>
      <c r="C49" s="11"/>
      <c r="D49" s="5"/>
      <c r="E49" s="5"/>
      <c r="F49" s="5"/>
      <c r="G49" s="5"/>
      <c r="H49" s="11"/>
      <c r="I49" s="11"/>
      <c r="J49" s="11"/>
      <c r="K49" s="11"/>
      <c r="L49" s="11"/>
      <c r="M49" s="11"/>
      <c r="N49" s="11"/>
      <c r="O49" s="90"/>
      <c r="P49" s="12" t="s">
        <v>134</v>
      </c>
      <c r="Q49" s="25" t="s">
        <v>46</v>
      </c>
      <c r="R49" s="42"/>
    </row>
    <row r="50" spans="1:18" ht="19.5" thickBot="1" x14ac:dyDescent="0.35">
      <c r="A50" s="22"/>
      <c r="B50" s="111" t="s">
        <v>72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3"/>
      <c r="N50" s="11"/>
      <c r="O50" s="90" t="s">
        <v>5</v>
      </c>
      <c r="P50" s="17">
        <f>Sojaerijuhtivused!$B$38</f>
        <v>0.13</v>
      </c>
      <c r="Q50" s="15"/>
      <c r="R50" s="42"/>
    </row>
    <row r="51" spans="1:18" ht="48" thickBot="1" x14ac:dyDescent="0.3">
      <c r="A51" s="22"/>
      <c r="B51" s="114" t="s">
        <v>61</v>
      </c>
      <c r="C51" s="115"/>
      <c r="D51" s="118" t="s">
        <v>56</v>
      </c>
      <c r="E51" s="119"/>
      <c r="F51" s="119"/>
      <c r="G51" s="119"/>
      <c r="H51" s="119"/>
      <c r="I51" s="119"/>
      <c r="J51" s="119"/>
      <c r="K51" s="120"/>
      <c r="L51" s="27" t="s">
        <v>55</v>
      </c>
      <c r="M51" s="55" t="s">
        <v>137</v>
      </c>
      <c r="N51" s="11"/>
      <c r="O51" s="90"/>
      <c r="P51" s="17"/>
      <c r="Q51" s="15"/>
      <c r="R51" s="42"/>
    </row>
    <row r="52" spans="1:18" ht="15.75" thickBot="1" x14ac:dyDescent="0.3">
      <c r="A52" s="23"/>
      <c r="B52" s="116"/>
      <c r="C52" s="128"/>
      <c r="D52" s="31">
        <v>100</v>
      </c>
      <c r="E52" s="32">
        <v>150</v>
      </c>
      <c r="F52" s="32">
        <v>180</v>
      </c>
      <c r="G52" s="32">
        <v>200</v>
      </c>
      <c r="H52" s="32">
        <v>250</v>
      </c>
      <c r="I52" s="33">
        <v>300</v>
      </c>
      <c r="J52" s="33">
        <v>350</v>
      </c>
      <c r="K52" s="34">
        <v>400</v>
      </c>
      <c r="L52" s="28" t="s">
        <v>2</v>
      </c>
      <c r="M52" s="30">
        <f>Sojaerijuhtivused!$B$15</f>
        <v>0.05</v>
      </c>
      <c r="N52" s="6"/>
      <c r="O52" s="90"/>
      <c r="P52" s="7"/>
      <c r="Q52" s="6"/>
      <c r="R52" s="26"/>
    </row>
    <row r="53" spans="1:18" x14ac:dyDescent="0.25">
      <c r="A53" s="22"/>
      <c r="B53" s="114" t="s">
        <v>59</v>
      </c>
      <c r="C53" s="38">
        <v>150</v>
      </c>
      <c r="D53" s="60">
        <f>1/(C53*0.001/C59+D52*0.001/M52+P60)</f>
        <v>0.35650623885918004</v>
      </c>
      <c r="E53" s="61">
        <f>1/(C53*0.001/C59+E52*0.001/M52+P60)</f>
        <v>0.26281208935611039</v>
      </c>
      <c r="F53" s="61">
        <f>1/(C53*0.001/C59+F52*0.001/M52+P60)</f>
        <v>0.22701475595913737</v>
      </c>
      <c r="G53" s="61">
        <f>1/(C53*0.001/C59+G52*0.001/M52+P60)</f>
        <v>0.20811654526534862</v>
      </c>
      <c r="H53" s="61">
        <f>1/(C53*0.001/C59+H52*0.001/M52+P60)</f>
        <v>0.17226528854435832</v>
      </c>
      <c r="I53" s="61">
        <f>1/(C53*0.001/C59+I52*0.001/M52+P60)</f>
        <v>0.14695077149155036</v>
      </c>
      <c r="J53" s="61">
        <f>1/(C53*0.001/C59+J52*0.001/M52+P60)</f>
        <v>0.12812299807815503</v>
      </c>
      <c r="K53" s="62">
        <f>1/(C53*0.001/C59+K52*0.001/M52+P60)</f>
        <v>0.11357183418512209</v>
      </c>
      <c r="L53" s="11"/>
      <c r="M53" s="11"/>
      <c r="N53" s="11"/>
      <c r="O53" s="44" t="s">
        <v>0</v>
      </c>
      <c r="P53" s="17">
        <f>Sojaerijuhtivused!$B$4</f>
        <v>2</v>
      </c>
      <c r="Q53" s="15">
        <v>10</v>
      </c>
      <c r="R53" s="42"/>
    </row>
    <row r="54" spans="1:18" x14ac:dyDescent="0.25">
      <c r="A54" s="22"/>
      <c r="B54" s="127"/>
      <c r="C54" s="39">
        <v>200</v>
      </c>
      <c r="D54" s="63">
        <f>1/(C54*0.001/C59+D52*0.001/M52+P60)</f>
        <v>0.33185840707964598</v>
      </c>
      <c r="E54" s="64">
        <f>1/(C54*0.001/C59+E52*0.001/M52+P60)</f>
        <v>0.24916943521594687</v>
      </c>
      <c r="F54" s="64">
        <f>1/(C54*0.001/C59+F52*0.001/M52+P60)</f>
        <v>0.21676300578034685</v>
      </c>
      <c r="G54" s="64">
        <f>1/(C54*0.001/C59+G52*0.001/M52+P60)</f>
        <v>0.199468085106383</v>
      </c>
      <c r="H54" s="64">
        <f>1/(C54*0.001/C59+H52*0.001/M52+P60)</f>
        <v>0.16629711751662973</v>
      </c>
      <c r="I54" s="64">
        <f>1/(C54*0.001/C59+I52*0.001/M52+P60)</f>
        <v>0.1425855513307985</v>
      </c>
      <c r="J54" s="64">
        <f>1/(C54*0.001/C59+J52*0.001/M52+P60)</f>
        <v>0.12479201331114809</v>
      </c>
      <c r="K54" s="65">
        <f>1/(C54*0.001/C59+K52*0.001/M52+P60)</f>
        <v>0.11094674556213018</v>
      </c>
      <c r="L54" s="11"/>
      <c r="M54" s="11"/>
      <c r="N54" s="11"/>
      <c r="O54" s="44" t="s">
        <v>0</v>
      </c>
      <c r="P54" s="17">
        <f>Sojaerijuhtivused!$B$4</f>
        <v>2</v>
      </c>
      <c r="Q54" s="15">
        <v>10</v>
      </c>
      <c r="R54" s="42"/>
    </row>
    <row r="55" spans="1:18" x14ac:dyDescent="0.25">
      <c r="A55" s="22"/>
      <c r="B55" s="127"/>
      <c r="C55" s="39">
        <v>250</v>
      </c>
      <c r="D55" s="63">
        <f>1/(C55*0.001/C59+D52*0.001/M52+P60)</f>
        <v>0.31039834454216242</v>
      </c>
      <c r="E55" s="64">
        <f>1/(C55*0.001/C59+E52*0.001/M52+P60)</f>
        <v>0.23687327279905257</v>
      </c>
      <c r="F55" s="64">
        <f>1/(C55*0.001/C59+F52*0.001/M52+P60)</f>
        <v>0.20739716557207052</v>
      </c>
      <c r="G55" s="64">
        <f>1/(C55*0.001/C59+G52*0.001/M52+P60)</f>
        <v>0.19150973507819979</v>
      </c>
      <c r="H55" s="64">
        <f>1/(C55*0.001/C59+H52*0.001/M52+P60)</f>
        <v>0.16072863648540048</v>
      </c>
      <c r="I55" s="64">
        <f>1/(C55*0.001/C59+I52*0.001/M52+P60)</f>
        <v>0.13847219016847451</v>
      </c>
      <c r="J55" s="64">
        <f>1/(C55*0.001/C59+J52*0.001/M52+P60)</f>
        <v>0.1216298398540442</v>
      </c>
      <c r="K55" s="65">
        <f>1/(C55*0.001/C59+K52*0.001/M52+P60)</f>
        <v>0.10844026748599314</v>
      </c>
      <c r="L55" s="11"/>
      <c r="M55" s="11"/>
      <c r="N55" s="11"/>
      <c r="O55" s="90" t="s">
        <v>51</v>
      </c>
      <c r="P55" s="17">
        <v>99999</v>
      </c>
      <c r="Q55" s="15">
        <v>0</v>
      </c>
      <c r="R55" s="42"/>
    </row>
    <row r="56" spans="1:18" x14ac:dyDescent="0.25">
      <c r="A56" s="22"/>
      <c r="B56" s="127"/>
      <c r="C56" s="39">
        <v>300</v>
      </c>
      <c r="D56" s="63">
        <f>1/(C56*0.001/C59+D52*0.001/M52+P60)</f>
        <v>0.29154518950437314</v>
      </c>
      <c r="E56" s="64">
        <f>1/(C56*0.001/C59+E52*0.001/M52+P60)</f>
        <v>0.22573363431151244</v>
      </c>
      <c r="F56" s="64">
        <f>1/(C56*0.001/C59+F52*0.001/M52+P60)</f>
        <v>0.19880715705765409</v>
      </c>
      <c r="G56" s="64">
        <f>1/(C56*0.001/C59+G52*0.001/M52+P60)</f>
        <v>0.18416206261510129</v>
      </c>
      <c r="H56" s="64">
        <f>1/(C56*0.001/C59+H52*0.001/M52+P60)</f>
        <v>0.15552099533437014</v>
      </c>
      <c r="I56" s="64">
        <f>1/(C56*0.001/C59+I52*0.001/M52+P60)</f>
        <v>0.13458950201884254</v>
      </c>
      <c r="J56" s="64">
        <f>1/(C56*0.001/C59+J52*0.001/M52+P60)</f>
        <v>0.11862396204033215</v>
      </c>
      <c r="K56" s="65">
        <f>1/(C56*0.001/C59+K52*0.001/M52+P60)</f>
        <v>0.10604453870625663</v>
      </c>
      <c r="L56" s="11"/>
      <c r="M56" s="11"/>
      <c r="N56" s="11"/>
      <c r="O56" s="90" t="s">
        <v>52</v>
      </c>
      <c r="P56" s="17">
        <v>99999</v>
      </c>
      <c r="Q56" s="15">
        <v>0</v>
      </c>
      <c r="R56" s="42"/>
    </row>
    <row r="57" spans="1:18" ht="15.75" thickBot="1" x14ac:dyDescent="0.3">
      <c r="A57" s="22"/>
      <c r="B57" s="129"/>
      <c r="C57" s="40">
        <v>350</v>
      </c>
      <c r="D57" s="66">
        <f>1/(C57*0.001/C59+D52*0.001/M52+P60)</f>
        <v>0.27485112230874942</v>
      </c>
      <c r="E57" s="67">
        <f>1/(C57*0.001/C59+E52*0.001/M52+P60)</f>
        <v>0.21559468199784407</v>
      </c>
      <c r="F57" s="67">
        <f>1/(C57*0.001/C59+F52*0.001/M52+P60)</f>
        <v>0.19090041361756285</v>
      </c>
      <c r="G57" s="67">
        <f>1/(C57*0.001/C59+G52*0.001/M52+P60)</f>
        <v>0.17735737511084834</v>
      </c>
      <c r="H57" s="67">
        <f>1/(C57*0.001/C59+H52*0.001/M52+P60)</f>
        <v>0.15064022093899071</v>
      </c>
      <c r="I57" s="67">
        <f>1/(C57*0.001/C59+I52*0.001/M52+P60)</f>
        <v>0.13091861226271004</v>
      </c>
      <c r="J57" s="67">
        <f>1/(C57*0.001/C59+J52*0.001/M52+P60)</f>
        <v>0.11576307158016592</v>
      </c>
      <c r="K57" s="68">
        <f>1/(C57*0.001/C59+K52*0.001/M52+P60)</f>
        <v>0.10375237765865468</v>
      </c>
      <c r="L57" s="11"/>
      <c r="M57" s="11"/>
      <c r="N57" s="11"/>
      <c r="O57" s="90"/>
      <c r="P57" s="17"/>
      <c r="Q57" s="15"/>
      <c r="R57" s="42"/>
    </row>
    <row r="58" spans="1:18" ht="32.25" x14ac:dyDescent="0.25">
      <c r="A58" s="22"/>
      <c r="B58" s="36" t="s">
        <v>58</v>
      </c>
      <c r="C58" s="37" t="s">
        <v>71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90" t="s">
        <v>6</v>
      </c>
      <c r="P58" s="17">
        <f>Sojaerijuhtivused!$B$40</f>
        <v>0.04</v>
      </c>
      <c r="Q58" s="15"/>
      <c r="R58" s="42"/>
    </row>
    <row r="59" spans="1:18" ht="48" thickBot="1" x14ac:dyDescent="0.3">
      <c r="A59" s="22"/>
      <c r="B59" s="35" t="s">
        <v>138</v>
      </c>
      <c r="C59" s="29">
        <f>Sojaerijuhtivused!$B$8</f>
        <v>0.24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90"/>
      <c r="P59" s="17"/>
      <c r="Q59" s="15"/>
      <c r="R59" s="42"/>
    </row>
    <row r="60" spans="1:18" ht="47.25" x14ac:dyDescent="0.25">
      <c r="A60" s="22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48" t="s">
        <v>142</v>
      </c>
      <c r="P60" s="17">
        <f>P50+Q53*0.001/P53+Q54*0.001/P54+Q55*0.001/P55+Q56*0.001/P56+P58</f>
        <v>0.18000000000000002</v>
      </c>
      <c r="Q60" s="15"/>
      <c r="R60" s="42"/>
    </row>
    <row r="61" spans="1:18" ht="15.75" thickBot="1" x14ac:dyDescent="0.3">
      <c r="A61" s="24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91"/>
      <c r="P61" s="45"/>
      <c r="Q61" s="46"/>
      <c r="R61" s="47"/>
    </row>
    <row r="62" spans="1:18" ht="15.75" thickBot="1" x14ac:dyDescent="0.3">
      <c r="P62"/>
      <c r="Q62"/>
    </row>
    <row r="63" spans="1:18" ht="15.75" thickBot="1" x14ac:dyDescent="0.3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108" t="s">
        <v>60</v>
      </c>
      <c r="P63" s="109"/>
      <c r="Q63" s="109"/>
      <c r="R63" s="110"/>
    </row>
    <row r="64" spans="1:18" ht="33.75" thickBot="1" x14ac:dyDescent="0.4">
      <c r="A64" s="22"/>
      <c r="B64" s="11"/>
      <c r="C64" s="11"/>
      <c r="D64" s="5"/>
      <c r="E64" s="5"/>
      <c r="F64" s="5"/>
      <c r="G64" s="5"/>
      <c r="H64" s="11"/>
      <c r="I64" s="11"/>
      <c r="J64" s="11"/>
      <c r="K64" s="11"/>
      <c r="L64" s="11"/>
      <c r="M64" s="11"/>
      <c r="N64" s="11"/>
      <c r="O64" s="90"/>
      <c r="P64" s="12" t="s">
        <v>134</v>
      </c>
      <c r="Q64" s="25" t="s">
        <v>46</v>
      </c>
      <c r="R64" s="42"/>
    </row>
    <row r="65" spans="1:18" ht="19.5" thickBot="1" x14ac:dyDescent="0.35">
      <c r="A65" s="22"/>
      <c r="B65" s="111" t="s">
        <v>73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3"/>
      <c r="N65" s="11"/>
      <c r="O65" s="90" t="s">
        <v>5</v>
      </c>
      <c r="P65" s="17">
        <f>Sojaerijuhtivused!$B$38</f>
        <v>0.13</v>
      </c>
      <c r="Q65" s="15"/>
      <c r="R65" s="42"/>
    </row>
    <row r="66" spans="1:18" ht="48" thickBot="1" x14ac:dyDescent="0.3">
      <c r="A66" s="22"/>
      <c r="B66" s="114" t="s">
        <v>61</v>
      </c>
      <c r="C66" s="115"/>
      <c r="D66" s="118" t="s">
        <v>56</v>
      </c>
      <c r="E66" s="119"/>
      <c r="F66" s="119"/>
      <c r="G66" s="119"/>
      <c r="H66" s="119"/>
      <c r="I66" s="119"/>
      <c r="J66" s="119"/>
      <c r="K66" s="120"/>
      <c r="L66" s="27" t="s">
        <v>55</v>
      </c>
      <c r="M66" s="55" t="s">
        <v>137</v>
      </c>
      <c r="N66" s="11"/>
      <c r="O66" s="90"/>
      <c r="P66" s="17"/>
      <c r="Q66" s="15"/>
      <c r="R66" s="42"/>
    </row>
    <row r="67" spans="1:18" ht="15.75" thickBot="1" x14ac:dyDescent="0.3">
      <c r="A67" s="23"/>
      <c r="B67" s="116"/>
      <c r="C67" s="128"/>
      <c r="D67" s="31">
        <v>100</v>
      </c>
      <c r="E67" s="32">
        <v>150</v>
      </c>
      <c r="F67" s="32">
        <v>180</v>
      </c>
      <c r="G67" s="32">
        <v>200</v>
      </c>
      <c r="H67" s="32">
        <v>250</v>
      </c>
      <c r="I67" s="33">
        <v>300</v>
      </c>
      <c r="J67" s="33">
        <v>350</v>
      </c>
      <c r="K67" s="34">
        <v>400</v>
      </c>
      <c r="L67" s="28" t="s">
        <v>3</v>
      </c>
      <c r="M67" s="30">
        <f>Sojaerijuhtivused!$B$16</f>
        <v>0.04</v>
      </c>
      <c r="N67" s="6"/>
      <c r="O67" s="90"/>
      <c r="P67" s="7"/>
      <c r="Q67" s="6"/>
      <c r="R67" s="26"/>
    </row>
    <row r="68" spans="1:18" x14ac:dyDescent="0.25">
      <c r="A68" s="22"/>
      <c r="B68" s="114" t="s">
        <v>59</v>
      </c>
      <c r="C68" s="38">
        <v>150</v>
      </c>
      <c r="D68" s="60">
        <f>1/(C68*0.001/C74+D67*0.001/M67+P75)</f>
        <v>0.30303030303030304</v>
      </c>
      <c r="E68" s="61">
        <f>1/(C68*0.001/C74+E67*0.001/M67+P75)</f>
        <v>0.21978021978021978</v>
      </c>
      <c r="F68" s="61">
        <f>1/(C68*0.001/C74+F67*0.001/M67+P75)</f>
        <v>0.18867924528301888</v>
      </c>
      <c r="G68" s="61">
        <f>1/(C68*0.001/C74+G67*0.001/M67+P75)</f>
        <v>0.17241379310344829</v>
      </c>
      <c r="H68" s="61">
        <f>1/(C53*0.001/C59+H52*0.001/M52+P60)</f>
        <v>0.17226528854435832</v>
      </c>
      <c r="I68" s="61">
        <f>1/(C68*0.001/C74+I67*0.001/M67+P75)</f>
        <v>0.12048192771084336</v>
      </c>
      <c r="J68" s="61">
        <f>1/(C68*0.001/C74+J67*0.001/M67+P75)</f>
        <v>0.10471204188481674</v>
      </c>
      <c r="K68" s="62">
        <f>1/(C68*0.001/C74+K67*0.001/M67+P75)</f>
        <v>9.2592592592592587E-2</v>
      </c>
      <c r="L68" s="11"/>
      <c r="M68" s="11"/>
      <c r="N68" s="11"/>
      <c r="O68" s="44" t="s">
        <v>0</v>
      </c>
      <c r="P68" s="17">
        <f>Sojaerijuhtivused!$B$4</f>
        <v>2</v>
      </c>
      <c r="Q68" s="15">
        <v>10</v>
      </c>
      <c r="R68" s="42"/>
    </row>
    <row r="69" spans="1:18" x14ac:dyDescent="0.25">
      <c r="A69" s="22"/>
      <c r="B69" s="127"/>
      <c r="C69" s="39">
        <v>200</v>
      </c>
      <c r="D69" s="63">
        <f>1/(C69*0.001/C74+D67*0.001/M67+P75)</f>
        <v>0.28503562945368172</v>
      </c>
      <c r="E69" s="64">
        <f>1/(C69*0.001/C74+E67*0.001/M67+P75)</f>
        <v>0.21015761821366027</v>
      </c>
      <c r="F69" s="64">
        <f>1/(C69*0.001/C74+F67*0.001/M67+P75)</f>
        <v>0.18154311649016644</v>
      </c>
      <c r="G69" s="64">
        <f>1/(C69*0.001/C74+G67*0.001/M67+P75)</f>
        <v>0.16643550624133149</v>
      </c>
      <c r="H69" s="64">
        <f>1/(C69*0.001/C74+H67*0.001/M67+P75)</f>
        <v>0.13777267508610794</v>
      </c>
      <c r="I69" s="64">
        <f>1/(C69*0.001/C74+I67*0.001/M67+P75)</f>
        <v>0.11753183153770812</v>
      </c>
      <c r="J69" s="64">
        <f>1/(C69*0.001/C74+J67*0.001/M67+P75)</f>
        <v>0.10247651579846284</v>
      </c>
      <c r="K69" s="65">
        <f>1/(C69*0.001/C74+K67*0.001/M67+P75)</f>
        <v>9.0840272520817555E-2</v>
      </c>
      <c r="L69" s="11"/>
      <c r="M69" s="11"/>
      <c r="N69" s="11"/>
      <c r="O69" s="90" t="s">
        <v>50</v>
      </c>
      <c r="P69" s="17">
        <v>99999</v>
      </c>
      <c r="Q69" s="15">
        <v>0</v>
      </c>
      <c r="R69" s="42"/>
    </row>
    <row r="70" spans="1:18" x14ac:dyDescent="0.25">
      <c r="A70" s="22"/>
      <c r="B70" s="127"/>
      <c r="C70" s="39">
        <v>250</v>
      </c>
      <c r="D70" s="63">
        <f>1/(C70*0.001/C74+D67*0.001/M67+P75)</f>
        <v>0.26905829596412556</v>
      </c>
      <c r="E70" s="64">
        <f>1/(C70*0.001/C74+E67*0.001/M67+P75)</f>
        <v>0.20134228187919462</v>
      </c>
      <c r="F70" s="64">
        <f>1/(C70*0.001/C74+F67*0.001/M67+P75)</f>
        <v>0.1749271137026239</v>
      </c>
      <c r="G70" s="64">
        <f>1/(C70*0.001/C74+G67*0.001/M67+P75)</f>
        <v>0.16085790884718498</v>
      </c>
      <c r="H70" s="64">
        <f>1/(C70*0.001/C74+H67*0.001/M67+P75)</f>
        <v>0.13392857142857142</v>
      </c>
      <c r="I70" s="64">
        <f>1/(C70*0.001/C74+I67*0.001/M67+P75)</f>
        <v>0.1147227533460803</v>
      </c>
      <c r="J70" s="64">
        <f>1/(C70*0.001/C74+J67*0.001/M67+P75)</f>
        <v>0.10033444816053512</v>
      </c>
      <c r="K70" s="65">
        <f>1/(C70*0.001/C74+K67*0.001/M67+P75)</f>
        <v>8.9153046062407135E-2</v>
      </c>
      <c r="L70" s="11"/>
      <c r="M70" s="11"/>
      <c r="N70" s="11"/>
      <c r="O70" s="90" t="s">
        <v>51</v>
      </c>
      <c r="P70" s="17">
        <v>99999</v>
      </c>
      <c r="Q70" s="15">
        <v>0</v>
      </c>
      <c r="R70" s="42"/>
    </row>
    <row r="71" spans="1:18" x14ac:dyDescent="0.25">
      <c r="A71" s="22"/>
      <c r="B71" s="127"/>
      <c r="C71" s="39">
        <v>300</v>
      </c>
      <c r="D71" s="63">
        <f>1/(C71*0.001/C74+D67*0.001/M67+P75)</f>
        <v>0.25477707006369427</v>
      </c>
      <c r="E71" s="64">
        <f>1/(C71*0.001/C74+E67*0.001/M67+P75)</f>
        <v>0.19323671497584541</v>
      </c>
      <c r="F71" s="64">
        <f>1/(C71*0.001/C74+F67*0.001/M67+P75)</f>
        <v>0.16877637130801687</v>
      </c>
      <c r="G71" s="64">
        <f>1/(C71*0.001/C74+G67*0.001/M67+P75)</f>
        <v>0.1556420233463035</v>
      </c>
      <c r="H71" s="64">
        <f>1/(C71*0.001/C74+H67*0.001/M67+P75)</f>
        <v>0.13029315960912052</v>
      </c>
      <c r="I71" s="64">
        <f>1/(C71*0.001/C74+I67*0.001/M67+P75)</f>
        <v>0.11204481792717086</v>
      </c>
      <c r="J71" s="64">
        <f>1/(C71*0.001/C74+J67*0.001/M67+P75)</f>
        <v>9.8280098280098274E-2</v>
      </c>
      <c r="K71" s="65">
        <f>1/(C71*0.001/C74+K67*0.001/M67+P75)</f>
        <v>8.7527352297592995E-2</v>
      </c>
      <c r="L71" s="11"/>
      <c r="M71" s="11"/>
      <c r="N71" s="11"/>
      <c r="O71" s="90" t="s">
        <v>52</v>
      </c>
      <c r="P71" s="17">
        <v>99999</v>
      </c>
      <c r="Q71" s="15">
        <v>0</v>
      </c>
      <c r="R71" s="42"/>
    </row>
    <row r="72" spans="1:18" ht="15.75" thickBot="1" x14ac:dyDescent="0.3">
      <c r="A72" s="22"/>
      <c r="B72" s="129"/>
      <c r="C72" s="40">
        <v>350</v>
      </c>
      <c r="D72" s="66">
        <f>1/(C72*0.001/C74+D67*0.001/M67+P75)</f>
        <v>0.24193548387096772</v>
      </c>
      <c r="E72" s="67">
        <f>1/(C72*0.001/C74+E67*0.001/M67+P75)</f>
        <v>0.18575851393188852</v>
      </c>
      <c r="F72" s="67">
        <f>1/(C72*0.001/C74+F67*0.001/M67+P75)</f>
        <v>0.16304347826086957</v>
      </c>
      <c r="G72" s="67">
        <f>1/(C72*0.001/C74+G67*0.001/M67+P75)</f>
        <v>0.15075376884422109</v>
      </c>
      <c r="H72" s="67">
        <f>1/(C72*0.001/C74+H67*0.001/M67+P75)</f>
        <v>0.12684989429175475</v>
      </c>
      <c r="I72" s="67">
        <f>1/(C72*0.001/C74+I67*0.001/M67+P75)</f>
        <v>0.1094890510948905</v>
      </c>
      <c r="J72" s="67">
        <f>1/(C72*0.001/C74+J67*0.001/M67+P75)</f>
        <v>9.6308186195826637E-2</v>
      </c>
      <c r="K72" s="68">
        <f>1/(C72*0.001/C74+K67*0.001/M67+P75)</f>
        <v>8.5959885386819479E-2</v>
      </c>
      <c r="L72" s="11"/>
      <c r="M72" s="11"/>
      <c r="N72" s="11"/>
      <c r="O72" s="90"/>
      <c r="P72" s="17"/>
      <c r="Q72" s="15"/>
      <c r="R72" s="42"/>
    </row>
    <row r="73" spans="1:18" ht="32.25" x14ac:dyDescent="0.25">
      <c r="A73" s="22"/>
      <c r="B73" s="36" t="s">
        <v>58</v>
      </c>
      <c r="C73" s="37" t="s">
        <v>71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90" t="s">
        <v>6</v>
      </c>
      <c r="P73" s="17">
        <f>Sojaerijuhtivused!$B$40</f>
        <v>0.04</v>
      </c>
      <c r="Q73" s="15"/>
      <c r="R73" s="42"/>
    </row>
    <row r="74" spans="1:18" ht="48" thickBot="1" x14ac:dyDescent="0.3">
      <c r="A74" s="22"/>
      <c r="B74" s="35" t="s">
        <v>138</v>
      </c>
      <c r="C74" s="29">
        <f>Sojaerijuhtivused!$B$8</f>
        <v>0.24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90"/>
      <c r="P74" s="17"/>
      <c r="Q74" s="15"/>
      <c r="R74" s="42"/>
    </row>
    <row r="75" spans="1:18" ht="47.25" x14ac:dyDescent="0.25">
      <c r="A75" s="22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48" t="s">
        <v>142</v>
      </c>
      <c r="P75" s="17">
        <f>P65+Q68*0.001/P68+Q69*0.001/P69+Q70*0.001/P70+Q71*0.001/P71+P73</f>
        <v>0.17500000000000002</v>
      </c>
      <c r="Q75" s="15"/>
      <c r="R75" s="42"/>
    </row>
    <row r="76" spans="1:18" ht="15.75" thickBot="1" x14ac:dyDescent="0.3">
      <c r="A76" s="24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91"/>
      <c r="P76" s="45"/>
      <c r="Q76" s="46"/>
      <c r="R76" s="47"/>
    </row>
    <row r="77" spans="1:18" ht="15.75" thickBot="1" x14ac:dyDescent="0.3">
      <c r="P77"/>
      <c r="Q77"/>
    </row>
    <row r="78" spans="1:18" ht="15.75" thickBot="1" x14ac:dyDescent="0.3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108" t="s">
        <v>60</v>
      </c>
      <c r="P78" s="109"/>
      <c r="Q78" s="109"/>
      <c r="R78" s="110"/>
    </row>
    <row r="79" spans="1:18" ht="33.75" thickBot="1" x14ac:dyDescent="0.4">
      <c r="A79" s="22"/>
      <c r="B79" s="11"/>
      <c r="C79" s="11"/>
      <c r="D79" s="5"/>
      <c r="E79" s="5"/>
      <c r="F79" s="5"/>
      <c r="G79" s="5"/>
      <c r="H79" s="11"/>
      <c r="I79" s="11"/>
      <c r="J79" s="11"/>
      <c r="K79" s="11"/>
      <c r="L79" s="11"/>
      <c r="M79" s="11"/>
      <c r="N79" s="11"/>
      <c r="O79" s="90"/>
      <c r="P79" s="12" t="s">
        <v>134</v>
      </c>
      <c r="Q79" s="25" t="s">
        <v>46</v>
      </c>
      <c r="R79" s="42"/>
    </row>
    <row r="80" spans="1:18" ht="19.5" thickBot="1" x14ac:dyDescent="0.35">
      <c r="A80" s="22"/>
      <c r="B80" s="111" t="s">
        <v>74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"/>
      <c r="O80" s="90" t="s">
        <v>5</v>
      </c>
      <c r="P80" s="17">
        <f>Sojaerijuhtivused!$B$38</f>
        <v>0.13</v>
      </c>
      <c r="Q80" s="15"/>
      <c r="R80" s="42"/>
    </row>
    <row r="81" spans="1:18" ht="48" thickBot="1" x14ac:dyDescent="0.3">
      <c r="A81" s="22"/>
      <c r="B81" s="114" t="s">
        <v>61</v>
      </c>
      <c r="C81" s="115"/>
      <c r="D81" s="118" t="s">
        <v>56</v>
      </c>
      <c r="E81" s="119"/>
      <c r="F81" s="119"/>
      <c r="G81" s="119"/>
      <c r="H81" s="119"/>
      <c r="I81" s="119"/>
      <c r="J81" s="119"/>
      <c r="K81" s="120"/>
      <c r="L81" s="27" t="s">
        <v>55</v>
      </c>
      <c r="M81" s="55" t="s">
        <v>137</v>
      </c>
      <c r="N81" s="11"/>
      <c r="O81" s="90"/>
      <c r="P81" s="17"/>
      <c r="Q81" s="15"/>
      <c r="R81" s="42"/>
    </row>
    <row r="82" spans="1:18" ht="15.75" thickBot="1" x14ac:dyDescent="0.3">
      <c r="A82" s="23"/>
      <c r="B82" s="116"/>
      <c r="C82" s="128"/>
      <c r="D82" s="31">
        <v>100</v>
      </c>
      <c r="E82" s="32">
        <v>150</v>
      </c>
      <c r="F82" s="32">
        <v>180</v>
      </c>
      <c r="G82" s="32">
        <v>200</v>
      </c>
      <c r="H82" s="32">
        <v>250</v>
      </c>
      <c r="I82" s="33">
        <v>300</v>
      </c>
      <c r="J82" s="33">
        <v>350</v>
      </c>
      <c r="K82" s="34">
        <v>400</v>
      </c>
      <c r="L82" s="28" t="s">
        <v>37</v>
      </c>
      <c r="M82" s="30">
        <f>Sojaerijuhtivused!$B$17</f>
        <v>5.6000000000000001E-2</v>
      </c>
      <c r="N82" s="6"/>
      <c r="O82" s="90"/>
      <c r="P82" s="7"/>
      <c r="Q82" s="6"/>
      <c r="R82" s="26"/>
    </row>
    <row r="83" spans="1:18" x14ac:dyDescent="0.25">
      <c r="A83" s="22"/>
      <c r="B83" s="114" t="s">
        <v>59</v>
      </c>
      <c r="C83" s="38">
        <v>150</v>
      </c>
      <c r="D83" s="60">
        <f>1/(C83*0.001/C89+D82*0.001/M82+P90)</f>
        <v>0.341796875</v>
      </c>
      <c r="E83" s="61">
        <f>1/(C83*0.001/C89+E82*0.001/M82+P90)</f>
        <v>0.26187803965581746</v>
      </c>
      <c r="F83" s="61">
        <f>1/(C83*0.001/C89+F82*0.001/M82+P90)</f>
        <v>0.22965879265091865</v>
      </c>
      <c r="G83" s="61">
        <f>1/(C83*0.001/C89+G82*0.001/M82+P90)</f>
        <v>0.21224984839296546</v>
      </c>
      <c r="H83" s="61">
        <f>1/(C53*0.001/C59+H52*0.001/M52+P60)</f>
        <v>0.17226528854435832</v>
      </c>
      <c r="I83" s="61">
        <f>1/(C83*0.001/C89+I82*0.001/M82+P90)</f>
        <v>0.15391380826737028</v>
      </c>
      <c r="J83" s="61">
        <f>1/(C83*0.001/C89+J82*0.001/M82+P90)</f>
        <v>0.13531799729364005</v>
      </c>
      <c r="K83" s="62">
        <f>1/(C83*0.001/C89+K82*0.001/M82+P90)</f>
        <v>0.12073128665056916</v>
      </c>
      <c r="L83" s="11"/>
      <c r="M83" s="11"/>
      <c r="N83" s="11"/>
      <c r="O83" s="44" t="s">
        <v>0</v>
      </c>
      <c r="P83" s="17">
        <f>Sojaerijuhtivused!$B$4</f>
        <v>2</v>
      </c>
      <c r="Q83" s="15">
        <v>10</v>
      </c>
      <c r="R83" s="42"/>
    </row>
    <row r="84" spans="1:18" x14ac:dyDescent="0.25">
      <c r="A84" s="22"/>
      <c r="B84" s="127"/>
      <c r="C84" s="39">
        <v>200</v>
      </c>
      <c r="D84" s="63">
        <f>1/(C84*0.001/C89+D82*0.001/M82+P90)</f>
        <v>0.31907619843500723</v>
      </c>
      <c r="E84" s="64">
        <f>1/(C84*0.001/C89+E82*0.001/M82+P90)</f>
        <v>0.24832968722284635</v>
      </c>
      <c r="F84" s="64">
        <f>1/(C84*0.001/C89+F82*0.001/M82+P90)</f>
        <v>0.21917236340865212</v>
      </c>
      <c r="G84" s="64">
        <f>1/(C84*0.001/C89+G82*0.001/M82+P90)</f>
        <v>0.20326186904128152</v>
      </c>
      <c r="H84" s="64">
        <f>1/(C84*0.001/C89+H82*0.001/M82+P90)</f>
        <v>0.17203948715848116</v>
      </c>
      <c r="I84" s="64">
        <f>1/(C84*0.001/C89+I82*0.001/M82+P90)</f>
        <v>0.14913183964776483</v>
      </c>
      <c r="J84" s="64">
        <f>1/(C84*0.001/C89+J82*0.001/M82+P90)</f>
        <v>0.13160780872998465</v>
      </c>
      <c r="K84" s="65">
        <f>1/(C84*0.001/C89+K82*0.001/M82+P90)</f>
        <v>0.11776911645122395</v>
      </c>
      <c r="L84" s="11"/>
      <c r="M84" s="11"/>
      <c r="N84" s="11"/>
      <c r="O84" s="44" t="s">
        <v>1</v>
      </c>
      <c r="P84" s="17">
        <f>Sojaerijuhtivused!$B$22</f>
        <v>0.06</v>
      </c>
      <c r="Q84" s="15">
        <v>15</v>
      </c>
      <c r="R84" s="42"/>
    </row>
    <row r="85" spans="1:18" x14ac:dyDescent="0.25">
      <c r="A85" s="22"/>
      <c r="B85" s="127"/>
      <c r="C85" s="39">
        <v>250</v>
      </c>
      <c r="D85" s="63">
        <f>1/(C85*0.001/C89+D82*0.001/M82+P90)</f>
        <v>0.29918791850690979</v>
      </c>
      <c r="E85" s="64">
        <f>1/(C85*0.001/C89+E82*0.001/M82+P90)</f>
        <v>0.23611423431526876</v>
      </c>
      <c r="F85" s="64">
        <f>1/(C85*0.001/C89+F82*0.001/M82+P90)</f>
        <v>0.2096017566623416</v>
      </c>
      <c r="G85" s="64">
        <f>1/(C85*0.001/C89+G82*0.001/M82+P90)</f>
        <v>0.19500417866097131</v>
      </c>
      <c r="H85" s="64">
        <f>1/(C85*0.001/C89+H82*0.001/M82+P90)</f>
        <v>0.16608668142992725</v>
      </c>
      <c r="I85" s="64">
        <f>1/(C85*0.001/C89+I82*0.001/M82+P90)</f>
        <v>0.14463806047248434</v>
      </c>
      <c r="J85" s="64">
        <f>1/(C85*0.001/C89+J82*0.001/M82+P90)</f>
        <v>0.12809564474807855</v>
      </c>
      <c r="K85" s="65">
        <f>1/(C85*0.001/C89+K82*0.001/M82+P90)</f>
        <v>0.11494882040615248</v>
      </c>
      <c r="L85" s="11"/>
      <c r="M85" s="11"/>
      <c r="N85" s="11"/>
      <c r="O85" s="90" t="s">
        <v>51</v>
      </c>
      <c r="P85" s="17">
        <v>99999</v>
      </c>
      <c r="Q85" s="15">
        <v>0</v>
      </c>
      <c r="R85" s="42"/>
    </row>
    <row r="86" spans="1:18" x14ac:dyDescent="0.25">
      <c r="A86" s="22"/>
      <c r="B86" s="127"/>
      <c r="C86" s="39">
        <v>300</v>
      </c>
      <c r="D86" s="63">
        <f>1/(C86*0.001/C89+D82*0.001/M82+P90)</f>
        <v>0.2816334741500704</v>
      </c>
      <c r="E86" s="64">
        <f>1/(C86*0.001/C89+E82*0.001/M82+P90)</f>
        <v>0.22504420511171838</v>
      </c>
      <c r="F86" s="64">
        <f>1/(C86*0.001/C89+F82*0.001/M82+P90)</f>
        <v>0.20083201836178458</v>
      </c>
      <c r="G86" s="64">
        <f>1/(C86*0.001/C89+G82*0.001/M82+P90)</f>
        <v>0.18739124615178693</v>
      </c>
      <c r="H86" s="64">
        <f>1/(C86*0.001/C89+H82*0.001/M82+P90)</f>
        <v>0.16053204907694071</v>
      </c>
      <c r="I86" s="64">
        <f>1/(C86*0.001/C89+I82*0.001/M82+P90)</f>
        <v>0.14040718082439074</v>
      </c>
      <c r="J86" s="64">
        <f>1/(C86*0.001/C89+J82*0.001/M82+P90)</f>
        <v>0.12476606363069244</v>
      </c>
      <c r="K86" s="65">
        <f>1/(C86*0.001/C89+K82*0.001/M82+P90)</f>
        <v>0.11226044423061503</v>
      </c>
      <c r="L86" s="11"/>
      <c r="M86" s="11"/>
      <c r="N86" s="11"/>
      <c r="O86" s="90" t="s">
        <v>52</v>
      </c>
      <c r="P86" s="17">
        <v>99999</v>
      </c>
      <c r="Q86" s="15">
        <v>0</v>
      </c>
      <c r="R86" s="42"/>
    </row>
    <row r="87" spans="1:18" ht="15.75" thickBot="1" x14ac:dyDescent="0.3">
      <c r="A87" s="22"/>
      <c r="B87" s="129"/>
      <c r="C87" s="40">
        <v>350</v>
      </c>
      <c r="D87" s="66">
        <f>1/(C87*0.001/C89+D82*0.001/M82+P90)</f>
        <v>0.26602482898403845</v>
      </c>
      <c r="E87" s="67">
        <f>1/(C87*0.001/C89+E82*0.001/M82+P90)</f>
        <v>0.21496570785136659</v>
      </c>
      <c r="F87" s="67">
        <f>1/(C87*0.001/C89+F82*0.001/M82+P90)</f>
        <v>0.19276666054709016</v>
      </c>
      <c r="G87" s="67">
        <f>1/(C87*0.001/C89+G82*0.001/M82+P90)</f>
        <v>0.18035039505324629</v>
      </c>
      <c r="H87" s="67">
        <f>1/(C87*0.001/C89+H82*0.001/M82+P90)</f>
        <v>0.15533693320511874</v>
      </c>
      <c r="I87" s="67">
        <f>1/(C87*0.001/C89+I82*0.001/M82+P90)</f>
        <v>0.136416785760686</v>
      </c>
      <c r="J87" s="67">
        <f>1/(C87*0.001/C89+J82*0.001/M82+P90)</f>
        <v>0.12160518848804214</v>
      </c>
      <c r="K87" s="68">
        <f>1/(C87*0.001/C89+K82*0.001/M82+P90)</f>
        <v>0.10969494358545757</v>
      </c>
      <c r="L87" s="11"/>
      <c r="M87" s="11"/>
      <c r="N87" s="11"/>
      <c r="O87" s="90"/>
      <c r="P87" s="17"/>
      <c r="Q87" s="15"/>
      <c r="R87" s="42"/>
    </row>
    <row r="88" spans="1:18" ht="32.25" x14ac:dyDescent="0.25">
      <c r="A88" s="22"/>
      <c r="B88" s="36" t="s">
        <v>58</v>
      </c>
      <c r="C88" s="37" t="s">
        <v>71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90" t="s">
        <v>6</v>
      </c>
      <c r="P88" s="17">
        <f>P80</f>
        <v>0.13</v>
      </c>
      <c r="Q88" s="15"/>
      <c r="R88" s="42"/>
    </row>
    <row r="89" spans="1:18" ht="48" thickBot="1" x14ac:dyDescent="0.3">
      <c r="A89" s="22"/>
      <c r="B89" s="35" t="s">
        <v>138</v>
      </c>
      <c r="C89" s="29">
        <f>Sojaerijuhtivused!$B$8</f>
        <v>0.24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90"/>
      <c r="P89" s="17"/>
      <c r="Q89" s="15"/>
      <c r="R89" s="42"/>
    </row>
    <row r="90" spans="1:18" ht="47.25" x14ac:dyDescent="0.25">
      <c r="A90" s="2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48" t="s">
        <v>142</v>
      </c>
      <c r="P90" s="17">
        <f>P80+Q83*0.001/P83+Q84*0.001/P84+Q85*0.001/P85+Q86*0.001/P86+P88</f>
        <v>0.51500000000000001</v>
      </c>
      <c r="Q90" s="15"/>
      <c r="R90" s="42"/>
    </row>
    <row r="91" spans="1:18" ht="15.75" thickBot="1" x14ac:dyDescent="0.3">
      <c r="A91" s="24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91"/>
      <c r="P91" s="45"/>
      <c r="Q91" s="46"/>
      <c r="R91" s="47"/>
    </row>
    <row r="92" spans="1:18" x14ac:dyDescent="0.25">
      <c r="P92"/>
      <c r="Q92"/>
    </row>
  </sheetData>
  <mergeCells count="30">
    <mergeCell ref="B80:M80"/>
    <mergeCell ref="B81:C82"/>
    <mergeCell ref="D81:K81"/>
    <mergeCell ref="B83:B87"/>
    <mergeCell ref="O48:R48"/>
    <mergeCell ref="B50:M50"/>
    <mergeCell ref="B51:C52"/>
    <mergeCell ref="D51:K51"/>
    <mergeCell ref="O78:R78"/>
    <mergeCell ref="B66:C67"/>
    <mergeCell ref="D66:K66"/>
    <mergeCell ref="B68:B72"/>
    <mergeCell ref="O63:R63"/>
    <mergeCell ref="B53:B57"/>
    <mergeCell ref="O2:R2"/>
    <mergeCell ref="B4:M4"/>
    <mergeCell ref="B5:C6"/>
    <mergeCell ref="D5:K5"/>
    <mergeCell ref="B65:M65"/>
    <mergeCell ref="B7:B11"/>
    <mergeCell ref="O17:R17"/>
    <mergeCell ref="D20:K20"/>
    <mergeCell ref="B22:B26"/>
    <mergeCell ref="O32:R32"/>
    <mergeCell ref="B19:M19"/>
    <mergeCell ref="B20:C21"/>
    <mergeCell ref="D35:K35"/>
    <mergeCell ref="B37:B41"/>
    <mergeCell ref="B34:M34"/>
    <mergeCell ref="B35:C36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1"/>
  <sheetViews>
    <sheetView topLeftCell="A71" zoomScale="85" zoomScaleNormal="85" workbookViewId="0">
      <selection activeCell="O90" sqref="O90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17.5703125" style="92" customWidth="1"/>
    <col min="16" max="16" width="27.7109375" style="9" customWidth="1"/>
    <col min="17" max="17" width="13.28515625" style="13" customWidth="1"/>
  </cols>
  <sheetData>
    <row r="1" spans="1:20" s="1" customFormat="1" ht="21.75" thickBot="1" x14ac:dyDescent="0.4">
      <c r="A1" s="56" t="s">
        <v>12</v>
      </c>
      <c r="H1" s="19"/>
      <c r="I1" s="19"/>
      <c r="J1" s="19"/>
      <c r="K1" s="19"/>
      <c r="O1" s="89"/>
      <c r="P1" s="16"/>
      <c r="Q1" s="14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90"/>
      <c r="P3" s="12" t="s">
        <v>134</v>
      </c>
      <c r="Q3" s="25" t="s">
        <v>46</v>
      </c>
      <c r="R3" s="42"/>
      <c r="T3" s="3"/>
    </row>
    <row r="4" spans="1:20" ht="19.5" thickBot="1" x14ac:dyDescent="0.35">
      <c r="A4" s="22"/>
      <c r="B4" s="111" t="s">
        <v>75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"/>
      <c r="O4" s="90" t="s">
        <v>5</v>
      </c>
      <c r="P4" s="17">
        <f>Sojaerijuhtivused!$B$38</f>
        <v>0.13</v>
      </c>
      <c r="Q4" s="15"/>
      <c r="R4" s="42"/>
    </row>
    <row r="5" spans="1:20" ht="48" thickBot="1" x14ac:dyDescent="0.3">
      <c r="A5" s="22"/>
      <c r="B5" s="114" t="s">
        <v>133</v>
      </c>
      <c r="C5" s="115"/>
      <c r="D5" s="118" t="s">
        <v>56</v>
      </c>
      <c r="E5" s="130"/>
      <c r="F5" s="130"/>
      <c r="G5" s="130"/>
      <c r="H5" s="130"/>
      <c r="I5" s="130"/>
      <c r="J5" s="130"/>
      <c r="K5" s="131"/>
      <c r="L5" s="27" t="s">
        <v>55</v>
      </c>
      <c r="M5" s="55" t="s">
        <v>137</v>
      </c>
      <c r="N5" s="11"/>
      <c r="O5" s="90"/>
      <c r="P5" s="17"/>
      <c r="Q5" s="15"/>
      <c r="R5" s="42"/>
    </row>
    <row r="6" spans="1:20" s="2" customFormat="1" ht="15.75" customHeight="1" thickBot="1" x14ac:dyDescent="0.3">
      <c r="A6" s="23"/>
      <c r="B6" s="116"/>
      <c r="C6" s="117"/>
      <c r="D6" s="31">
        <v>0</v>
      </c>
      <c r="E6" s="31">
        <v>100</v>
      </c>
      <c r="F6" s="32">
        <v>150</v>
      </c>
      <c r="G6" s="32">
        <v>180</v>
      </c>
      <c r="H6" s="32">
        <v>200</v>
      </c>
      <c r="I6" s="32">
        <v>250</v>
      </c>
      <c r="J6" s="33">
        <v>300</v>
      </c>
      <c r="K6" s="34">
        <v>350</v>
      </c>
      <c r="L6" s="28" t="s">
        <v>2</v>
      </c>
      <c r="M6" s="30">
        <f>Sojaerijuhtivused!$B$15</f>
        <v>0.05</v>
      </c>
      <c r="N6" s="6"/>
      <c r="O6" s="90"/>
      <c r="P6" s="7"/>
      <c r="Q6" s="6"/>
      <c r="R6" s="26"/>
    </row>
    <row r="7" spans="1:20" ht="15" customHeight="1" x14ac:dyDescent="0.25">
      <c r="A7" s="22"/>
      <c r="B7" s="121" t="s">
        <v>59</v>
      </c>
      <c r="C7" s="38">
        <v>300</v>
      </c>
      <c r="D7" s="69">
        <f>1/(C7*0.001/C11+D6*0.001/M6+P14)</f>
        <v>0.23006134969325154</v>
      </c>
      <c r="E7" s="70">
        <f>1/(C7*0.001/C11+E6*0.001/M6+P14)</f>
        <v>0.15756302521008403</v>
      </c>
      <c r="F7" s="70">
        <f>1/(C7*0.001/C11+F6*0.001/M6+P14)</f>
        <v>0.13611615245009076</v>
      </c>
      <c r="G7" s="70">
        <f>1/(C7*0.001/C11+G6*0.001/M6+P14)</f>
        <v>0.12583892617449666</v>
      </c>
      <c r="H7" s="70">
        <f>1/(C7*0.001/C11+H6*0.001/M6+P14)</f>
        <v>0.11980830670926516</v>
      </c>
      <c r="I7" s="70">
        <f>1/(C7*0.001/C11+I6*0.001/M6+P14)</f>
        <v>0.10699001426533522</v>
      </c>
      <c r="J7" s="70">
        <f>1/(C7*0.001/C11+J6*0.001/M6+P14)</f>
        <v>9.6649484536082478E-2</v>
      </c>
      <c r="K7" s="71">
        <f>1/(C7*0.001/C11+K6*0.001/M6+P14)</f>
        <v>8.8131609870740299E-2</v>
      </c>
      <c r="L7" s="11"/>
      <c r="M7" s="11"/>
      <c r="N7" s="11"/>
      <c r="O7" s="44" t="s">
        <v>0</v>
      </c>
      <c r="P7" s="17">
        <f>Sojaerijuhtivused!$B$4</f>
        <v>2</v>
      </c>
      <c r="Q7" s="15">
        <v>10</v>
      </c>
      <c r="R7" s="42"/>
    </row>
    <row r="8" spans="1:20" ht="15" customHeight="1" x14ac:dyDescent="0.25">
      <c r="A8" s="22"/>
      <c r="B8" s="122"/>
      <c r="C8" s="39">
        <v>375</v>
      </c>
      <c r="D8" s="72">
        <f>1/(C8*0.001/C11+D6*0.001/M6+P14)</f>
        <v>0.18558614290133002</v>
      </c>
      <c r="E8" s="64">
        <f>1/(C8*0.001/C11+E6*0.001/M6+P14)</f>
        <v>0.13534852244529663</v>
      </c>
      <c r="F8" s="64">
        <f>1/(C8*0.001/C11+F6*0.001/M6+P14)</f>
        <v>0.11921319292668388</v>
      </c>
      <c r="G8" s="64">
        <f>1/(C8*0.001/C11+G6*0.001/M6+P14)</f>
        <v>0.11125533098460968</v>
      </c>
      <c r="H8" s="64">
        <f>1/(C8*0.001/C11+H6*0.001/M6+P14)</f>
        <v>0.10651517841292384</v>
      </c>
      <c r="I8" s="64">
        <f>1/(C8*0.001/C11+I6*0.001/M6+P14)</f>
        <v>9.6261832183539217E-2</v>
      </c>
      <c r="J8" s="64">
        <f>1/(C8*0.001/C11+J6*0.001/M6+P14)</f>
        <v>8.7809161422508428E-2</v>
      </c>
      <c r="K8" s="65">
        <f>1/(C8*0.001/C11+K6*0.001/M6+P14)</f>
        <v>8.0721108569891023E-2</v>
      </c>
      <c r="L8" s="11"/>
      <c r="M8" s="11"/>
      <c r="N8" s="11"/>
      <c r="O8" s="44" t="s">
        <v>0</v>
      </c>
      <c r="P8" s="17">
        <f>Sojaerijuhtivused!$B$4</f>
        <v>2</v>
      </c>
      <c r="Q8" s="15">
        <v>10</v>
      </c>
      <c r="R8" s="42"/>
    </row>
    <row r="9" spans="1:20" ht="15" customHeight="1" thickBot="1" x14ac:dyDescent="0.3">
      <c r="A9" s="22"/>
      <c r="B9" s="123"/>
      <c r="C9" s="40">
        <v>500</v>
      </c>
      <c r="D9" s="73">
        <f>1/(C9*0.001/C11+D6*0.001/M6+P14)</f>
        <v>0.14036182158452901</v>
      </c>
      <c r="E9" s="67">
        <f>1/(C9*0.001/C11+E6*0.001/M6+P14)</f>
        <v>0.10959571358986848</v>
      </c>
      <c r="F9" s="67">
        <f>1/(C9*0.001/C11+F6*0.001/M6+P14)</f>
        <v>9.8770851624231784E-2</v>
      </c>
      <c r="G9" s="67">
        <f>1/(C9*0.001/C11+G6*0.001/M6+P14)</f>
        <v>9.3244923331951932E-2</v>
      </c>
      <c r="H9" s="67">
        <f>1/(C9*0.001/C11+H6*0.001/M6+P14)</f>
        <v>8.9892129444666402E-2</v>
      </c>
      <c r="I9" s="67">
        <f>1/(C9*0.001/C11+I6*0.001/M6+P14)</f>
        <v>8.2478005865102635E-2</v>
      </c>
      <c r="J9" s="67">
        <f>1/(C9*0.001/C11+J6*0.001/M6+P14)</f>
        <v>7.6193701320690838E-2</v>
      </c>
      <c r="K9" s="68">
        <f>1/(C9*0.001/C11+K6*0.001/M6+P14)</f>
        <v>7.0799244808055384E-2</v>
      </c>
      <c r="L9" s="11"/>
      <c r="M9" s="11"/>
      <c r="N9" s="11"/>
      <c r="O9" s="90" t="s">
        <v>51</v>
      </c>
      <c r="P9" s="17">
        <v>99999</v>
      </c>
      <c r="Q9" s="15">
        <v>0</v>
      </c>
      <c r="R9" s="42"/>
    </row>
    <row r="10" spans="1:20" ht="64.5" x14ac:dyDescent="0.25">
      <c r="A10" s="22"/>
      <c r="B10" s="36" t="s">
        <v>58</v>
      </c>
      <c r="C10" s="57" t="s">
        <v>12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0" t="s">
        <v>52</v>
      </c>
      <c r="P10" s="17">
        <v>99999</v>
      </c>
      <c r="Q10" s="15">
        <v>0</v>
      </c>
      <c r="R10" s="42"/>
    </row>
    <row r="11" spans="1:20" ht="43.5" customHeight="1" thickBot="1" x14ac:dyDescent="0.3">
      <c r="A11" s="22"/>
      <c r="B11" s="35" t="s">
        <v>138</v>
      </c>
      <c r="C11" s="29">
        <f>Sojaerijuhtivused!$B$9</f>
        <v>7.1999999999999995E-2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0"/>
      <c r="P11" s="17"/>
      <c r="Q11" s="15"/>
      <c r="R11" s="42"/>
    </row>
    <row r="12" spans="1:20" ht="65.25" customHeight="1" x14ac:dyDescent="0.25">
      <c r="A12" s="22"/>
      <c r="B12" s="58"/>
      <c r="C12" s="5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0" t="s">
        <v>6</v>
      </c>
      <c r="P12" s="17">
        <f>Sojaerijuhtivused!$B$40</f>
        <v>0.04</v>
      </c>
      <c r="Q12" s="15"/>
      <c r="R12" s="42"/>
    </row>
    <row r="13" spans="1:20" ht="15.75" x14ac:dyDescent="0.25">
      <c r="A13" s="22"/>
      <c r="B13" s="58"/>
      <c r="C13" s="5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0"/>
      <c r="P13" s="17"/>
      <c r="Q13" s="15"/>
      <c r="R13" s="42"/>
    </row>
    <row r="14" spans="1:20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48" t="s">
        <v>142</v>
      </c>
      <c r="P14" s="17">
        <f>P4+Q7*0.001/P7+Q8*0.001/P8+Q9*0.001/P9+Q10*0.001/P10+P12</f>
        <v>0.18000000000000002</v>
      </c>
      <c r="Q14" s="15"/>
      <c r="R14" s="42"/>
    </row>
    <row r="15" spans="1:20" ht="15.75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1"/>
      <c r="P15" s="45"/>
      <c r="Q15" s="46"/>
      <c r="R15" s="47"/>
    </row>
    <row r="16" spans="1:20" ht="15.75" thickBo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3"/>
      <c r="P16" s="17"/>
      <c r="Q16" s="15"/>
      <c r="R16" s="11"/>
    </row>
    <row r="17" spans="1:20" ht="15.75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08" t="s">
        <v>60</v>
      </c>
      <c r="P17" s="109"/>
      <c r="Q17" s="109"/>
      <c r="R17" s="110"/>
    </row>
    <row r="18" spans="1:20" ht="33.75" thickBot="1" x14ac:dyDescent="0.4">
      <c r="A18" s="22"/>
      <c r="B18" s="11"/>
      <c r="C18" s="11"/>
      <c r="D18" s="5"/>
      <c r="E18" s="5"/>
      <c r="F18" s="5"/>
      <c r="G18" s="5"/>
      <c r="H18" s="11"/>
      <c r="I18" s="11"/>
      <c r="J18" s="11"/>
      <c r="K18" s="11"/>
      <c r="L18" s="11"/>
      <c r="M18" s="11"/>
      <c r="N18" s="11"/>
      <c r="O18" s="90"/>
      <c r="P18" s="12" t="s">
        <v>134</v>
      </c>
      <c r="Q18" s="25" t="s">
        <v>46</v>
      </c>
      <c r="R18" s="42"/>
      <c r="T18" s="3"/>
    </row>
    <row r="19" spans="1:20" ht="19.5" thickBot="1" x14ac:dyDescent="0.35">
      <c r="A19" s="22"/>
      <c r="B19" s="111" t="s">
        <v>76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11"/>
      <c r="O19" s="90" t="s">
        <v>5</v>
      </c>
      <c r="P19" s="17">
        <f>Sojaerijuhtivused!$B$38</f>
        <v>0.13</v>
      </c>
      <c r="Q19" s="15"/>
      <c r="R19" s="42"/>
    </row>
    <row r="20" spans="1:20" ht="48" thickBot="1" x14ac:dyDescent="0.3">
      <c r="A20" s="22"/>
      <c r="B20" s="114" t="s">
        <v>133</v>
      </c>
      <c r="C20" s="115"/>
      <c r="D20" s="118" t="s">
        <v>56</v>
      </c>
      <c r="E20" s="130"/>
      <c r="F20" s="130"/>
      <c r="G20" s="130"/>
      <c r="H20" s="130"/>
      <c r="I20" s="130"/>
      <c r="J20" s="130"/>
      <c r="K20" s="131"/>
      <c r="L20" s="27" t="s">
        <v>55</v>
      </c>
      <c r="M20" s="55" t="s">
        <v>137</v>
      </c>
      <c r="N20" s="11"/>
      <c r="O20" s="90"/>
      <c r="P20" s="17"/>
      <c r="Q20" s="15"/>
      <c r="R20" s="42"/>
    </row>
    <row r="21" spans="1:20" s="2" customFormat="1" ht="15.75" customHeight="1" thickBot="1" x14ac:dyDescent="0.3">
      <c r="A21" s="23"/>
      <c r="B21" s="116"/>
      <c r="C21" s="117"/>
      <c r="D21" s="31">
        <v>0</v>
      </c>
      <c r="E21" s="31">
        <v>100</v>
      </c>
      <c r="F21" s="32">
        <v>150</v>
      </c>
      <c r="G21" s="32">
        <v>180</v>
      </c>
      <c r="H21" s="32">
        <v>200</v>
      </c>
      <c r="I21" s="32">
        <v>250</v>
      </c>
      <c r="J21" s="33">
        <v>300</v>
      </c>
      <c r="K21" s="34">
        <v>350</v>
      </c>
      <c r="L21" s="28" t="s">
        <v>3</v>
      </c>
      <c r="M21" s="30">
        <f>Sojaerijuhtivused!$B$16</f>
        <v>0.04</v>
      </c>
      <c r="N21" s="6"/>
      <c r="O21" s="90"/>
      <c r="P21" s="7"/>
      <c r="Q21" s="6"/>
      <c r="R21" s="26"/>
    </row>
    <row r="22" spans="1:20" ht="15" customHeight="1" x14ac:dyDescent="0.25">
      <c r="A22" s="22"/>
      <c r="B22" s="121" t="s">
        <v>59</v>
      </c>
      <c r="C22" s="38">
        <v>300</v>
      </c>
      <c r="D22" s="69">
        <f>1/(C22*0.001/C26+D21*0.001/M21+P29)</f>
        <v>0.23006134969325154</v>
      </c>
      <c r="E22" s="70">
        <f>1/(C22*0.001/C26+E21*0.001/M21+P29)</f>
        <v>0.14605647517039921</v>
      </c>
      <c r="F22" s="70">
        <f>1/(C22*0.001/C26+F21*0.001/M21+P29)</f>
        <v>0.12350761630300534</v>
      </c>
      <c r="G22" s="70">
        <f>1/(C22*0.001/C26+G21*0.001/M21+P29)</f>
        <v>0.11303692539562923</v>
      </c>
      <c r="H22" s="70">
        <f>1/(C22*0.001/C26+H21*0.001/M21+P29)</f>
        <v>0.10699001426533522</v>
      </c>
      <c r="I22" s="70">
        <f>1/(C22*0.001/C26+I21*0.001/M21+P29)</f>
        <v>9.4369298521547643E-2</v>
      </c>
      <c r="J22" s="70">
        <f>1/(C22*0.001/C26+J21*0.001/M21+P29)</f>
        <v>8.4411930219471007E-2</v>
      </c>
      <c r="K22" s="71">
        <f>1/(C22*0.001/C26+K21*0.001/M21+P29)</f>
        <v>7.6355306693815211E-2</v>
      </c>
      <c r="L22" s="11"/>
      <c r="M22" s="11"/>
      <c r="N22" s="11"/>
      <c r="O22" s="44" t="s">
        <v>0</v>
      </c>
      <c r="P22" s="17">
        <f>Sojaerijuhtivused!$B$4</f>
        <v>2</v>
      </c>
      <c r="Q22" s="15">
        <v>10</v>
      </c>
      <c r="R22" s="42"/>
    </row>
    <row r="23" spans="1:20" ht="15" customHeight="1" x14ac:dyDescent="0.25">
      <c r="A23" s="22"/>
      <c r="B23" s="122"/>
      <c r="C23" s="39">
        <v>375</v>
      </c>
      <c r="D23" s="72">
        <f>1/(C23*0.001/C26+D21*0.001/M21+P29)</f>
        <v>0.18558614290133002</v>
      </c>
      <c r="E23" s="64">
        <f>1/(C23*0.001/C26+E21*0.001/M21+P29)</f>
        <v>0.1267694908092119</v>
      </c>
      <c r="F23" s="64">
        <f>1/(C23*0.001/C26+F21*0.001/M21+P29)</f>
        <v>0.10942914462885281</v>
      </c>
      <c r="G23" s="64">
        <f>1/(C23*0.001/C26+G21*0.001/M21+P29)</f>
        <v>0.10112927692566998</v>
      </c>
      <c r="H23" s="64">
        <f>1/(C23*0.001/C26+H21*0.001/M21+P29)</f>
        <v>9.6261832183539217E-2</v>
      </c>
      <c r="I23" s="64">
        <f>1/(C23*0.001/C26+I21*0.001/M21+P29)</f>
        <v>8.5922955749677787E-2</v>
      </c>
      <c r="J23" s="64">
        <f>1/(C23*0.001/C26+J21*0.001/M21+P29)</f>
        <v>7.7589551273761798E-2</v>
      </c>
      <c r="K23" s="65">
        <f>1/(C23*0.001/C26+K21*0.001/M21+P29)</f>
        <v>7.0729694683484612E-2</v>
      </c>
      <c r="L23" s="11"/>
      <c r="M23" s="11"/>
      <c r="N23" s="11"/>
      <c r="O23" s="44" t="s">
        <v>0</v>
      </c>
      <c r="P23" s="17">
        <f>Sojaerijuhtivused!$B$4</f>
        <v>2</v>
      </c>
      <c r="Q23" s="15">
        <v>10</v>
      </c>
      <c r="R23" s="42"/>
    </row>
    <row r="24" spans="1:20" ht="15" customHeight="1" thickBot="1" x14ac:dyDescent="0.3">
      <c r="A24" s="22"/>
      <c r="B24" s="123"/>
      <c r="C24" s="40">
        <v>500</v>
      </c>
      <c r="D24" s="73">
        <f>1/(C24*0.001/C26+D21*0.001/M21+P29)</f>
        <v>0.14036182158452901</v>
      </c>
      <c r="E24" s="67">
        <f>1/(C24*0.001/C26+E21*0.001/M21+P29)</f>
        <v>0.10390210113137843</v>
      </c>
      <c r="F24" s="67">
        <f>1/(C24*0.001/C26+F21*0.001/M21+P29)</f>
        <v>9.1958720752017983E-2</v>
      </c>
      <c r="G24" s="67">
        <f>1/(C24*0.001/C26+G21*0.001/M21+P29)</f>
        <v>8.6025616516918368E-2</v>
      </c>
      <c r="H24" s="67">
        <f>1/(C24*0.001/C26+H21*0.001/M21+P29)</f>
        <v>8.2478005865102635E-2</v>
      </c>
      <c r="I24" s="67">
        <f>1/(C24*0.001/C26+I21*0.001/M21+P29)</f>
        <v>7.4769460829110249E-2</v>
      </c>
      <c r="J24" s="67">
        <f>1/(C24*0.001/C26+J21*0.001/M21+P29)</f>
        <v>6.8378665856252852E-2</v>
      </c>
      <c r="K24" s="68">
        <f>1/(C24*0.001/C26+K21*0.001/M21+P29)</f>
        <v>6.2994330510254076E-2</v>
      </c>
      <c r="L24" s="11"/>
      <c r="M24" s="11"/>
      <c r="N24" s="11"/>
      <c r="O24" s="90" t="s">
        <v>51</v>
      </c>
      <c r="P24" s="17">
        <v>99999</v>
      </c>
      <c r="Q24" s="15">
        <v>0</v>
      </c>
      <c r="R24" s="42"/>
    </row>
    <row r="25" spans="1:20" ht="64.5" x14ac:dyDescent="0.25">
      <c r="A25" s="22"/>
      <c r="B25" s="36" t="s">
        <v>58</v>
      </c>
      <c r="C25" s="57" t="s">
        <v>12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0" t="s">
        <v>52</v>
      </c>
      <c r="P25" s="17">
        <v>99999</v>
      </c>
      <c r="Q25" s="15">
        <v>0</v>
      </c>
      <c r="R25" s="42"/>
    </row>
    <row r="26" spans="1:20" ht="43.5" customHeight="1" thickBot="1" x14ac:dyDescent="0.3">
      <c r="A26" s="22"/>
      <c r="B26" s="35" t="s">
        <v>138</v>
      </c>
      <c r="C26" s="29">
        <f>Sojaerijuhtivused!$B$9</f>
        <v>7.1999999999999995E-2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0"/>
      <c r="P26" s="17"/>
      <c r="Q26" s="15"/>
      <c r="R26" s="42"/>
    </row>
    <row r="27" spans="1:20" ht="65.25" customHeight="1" x14ac:dyDescent="0.25">
      <c r="A27" s="22"/>
      <c r="B27" s="58"/>
      <c r="C27" s="5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0" t="s">
        <v>6</v>
      </c>
      <c r="P27" s="17">
        <f>Sojaerijuhtivused!$B$40</f>
        <v>0.04</v>
      </c>
      <c r="Q27" s="15"/>
      <c r="R27" s="42"/>
    </row>
    <row r="28" spans="1:20" ht="15.75" x14ac:dyDescent="0.25">
      <c r="A28" s="22"/>
      <c r="B28" s="58"/>
      <c r="C28" s="5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90"/>
      <c r="P28" s="17"/>
      <c r="Q28" s="15"/>
      <c r="R28" s="42"/>
    </row>
    <row r="29" spans="1:20" ht="47.25" x14ac:dyDescent="0.25">
      <c r="A29" s="2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8" t="s">
        <v>142</v>
      </c>
      <c r="P29" s="17">
        <f>P19+Q22*0.001/P22+Q23*0.001/P23+Q24*0.001/P24+Q25*0.001/P25+P27</f>
        <v>0.18000000000000002</v>
      </c>
      <c r="Q29" s="15"/>
      <c r="R29" s="42"/>
    </row>
    <row r="30" spans="1:20" ht="15.75" thickBot="1" x14ac:dyDescent="0.3">
      <c r="A30" s="24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91"/>
      <c r="P30" s="45"/>
      <c r="Q30" s="46"/>
      <c r="R30" s="47"/>
    </row>
    <row r="31" spans="1:20" ht="15.75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3"/>
      <c r="P31" s="17"/>
      <c r="Q31" s="15"/>
      <c r="R31" s="11"/>
    </row>
    <row r="32" spans="1:20" ht="15.75" thickBot="1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08" t="s">
        <v>60</v>
      </c>
      <c r="P32" s="109"/>
      <c r="Q32" s="109"/>
      <c r="R32" s="110"/>
    </row>
    <row r="33" spans="1:20" ht="33.75" thickBot="1" x14ac:dyDescent="0.4">
      <c r="A33" s="22"/>
      <c r="B33" s="11"/>
      <c r="C33" s="11"/>
      <c r="D33" s="5"/>
      <c r="E33" s="5"/>
      <c r="F33" s="5"/>
      <c r="G33" s="5"/>
      <c r="H33" s="11"/>
      <c r="I33" s="11"/>
      <c r="J33" s="11"/>
      <c r="K33" s="11"/>
      <c r="L33" s="11"/>
      <c r="M33" s="11"/>
      <c r="N33" s="11"/>
      <c r="O33" s="90"/>
      <c r="P33" s="12" t="s">
        <v>134</v>
      </c>
      <c r="Q33" s="25" t="s">
        <v>46</v>
      </c>
      <c r="R33" s="42"/>
      <c r="T33" s="3"/>
    </row>
    <row r="34" spans="1:20" ht="19.5" thickBot="1" x14ac:dyDescent="0.35">
      <c r="A34" s="22"/>
      <c r="B34" s="111" t="s">
        <v>77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3"/>
      <c r="N34" s="11"/>
      <c r="O34" s="90" t="s">
        <v>5</v>
      </c>
      <c r="P34" s="17">
        <f>Sojaerijuhtivused!$B$38</f>
        <v>0.13</v>
      </c>
      <c r="Q34" s="15"/>
      <c r="R34" s="42"/>
    </row>
    <row r="35" spans="1:20" ht="48" thickBot="1" x14ac:dyDescent="0.3">
      <c r="A35" s="22"/>
      <c r="B35" s="114" t="s">
        <v>133</v>
      </c>
      <c r="C35" s="115"/>
      <c r="D35" s="118" t="s">
        <v>56</v>
      </c>
      <c r="E35" s="130"/>
      <c r="F35" s="130"/>
      <c r="G35" s="130"/>
      <c r="H35" s="130"/>
      <c r="I35" s="130"/>
      <c r="J35" s="130"/>
      <c r="K35" s="131"/>
      <c r="L35" s="27" t="s">
        <v>55</v>
      </c>
      <c r="M35" s="55" t="s">
        <v>137</v>
      </c>
      <c r="N35" s="11"/>
      <c r="O35" s="90"/>
      <c r="P35" s="17"/>
      <c r="Q35" s="15"/>
      <c r="R35" s="42"/>
    </row>
    <row r="36" spans="1:20" s="2" customFormat="1" ht="15.75" customHeight="1" thickBot="1" x14ac:dyDescent="0.3">
      <c r="A36" s="23"/>
      <c r="B36" s="116"/>
      <c r="C36" s="117"/>
      <c r="D36" s="31">
        <v>0</v>
      </c>
      <c r="E36" s="31">
        <v>100</v>
      </c>
      <c r="F36" s="32">
        <v>150</v>
      </c>
      <c r="G36" s="32">
        <v>180</v>
      </c>
      <c r="H36" s="32">
        <v>200</v>
      </c>
      <c r="I36" s="32">
        <v>250</v>
      </c>
      <c r="J36" s="33">
        <v>300</v>
      </c>
      <c r="K36" s="34">
        <v>350</v>
      </c>
      <c r="L36" s="28" t="s">
        <v>37</v>
      </c>
      <c r="M36" s="30">
        <f>Sojaerijuhtivused!$B$17</f>
        <v>5.6000000000000001E-2</v>
      </c>
      <c r="N36" s="6"/>
      <c r="O36" s="90"/>
      <c r="P36" s="7"/>
      <c r="Q36" s="6"/>
      <c r="R36" s="26"/>
    </row>
    <row r="37" spans="1:20" ht="15" customHeight="1" x14ac:dyDescent="0.25">
      <c r="A37" s="22"/>
      <c r="B37" s="121" t="s">
        <v>59</v>
      </c>
      <c r="C37" s="38">
        <v>300</v>
      </c>
      <c r="D37" s="69">
        <f>1/(C37*0.001/C41+D36*0.001/M36+P44)</f>
        <v>0.21359914560341758</v>
      </c>
      <c r="E37" s="70">
        <f>1/(C37*0.001/C41+E36*0.001/M36+P44)</f>
        <v>0.15462209623384751</v>
      </c>
      <c r="F37" s="70">
        <f>1/(C37*0.001/C41+F36*0.001/M36+P44)</f>
        <v>0.13586516999320675</v>
      </c>
      <c r="G37" s="70">
        <f>1/(C37*0.001/C41+G36*0.001/M36+P44)</f>
        <v>0.12664716702349002</v>
      </c>
      <c r="H37" s="70">
        <f>1/(C37*0.001/C41+H36*0.001/M36+P44)</f>
        <v>0.12116666185846578</v>
      </c>
      <c r="I37" s="70">
        <f>1/(C37*0.001/C41+I36*0.001/M36+P44)</f>
        <v>0.10933798453648504</v>
      </c>
      <c r="J37" s="70">
        <f>1/(C37*0.001/C41+J36*0.001/M36+P44)</f>
        <v>9.9613405118231621E-2</v>
      </c>
      <c r="K37" s="71">
        <f>1/(C37*0.001/C41+K36*0.001/M36+P44)</f>
        <v>9.1477359353559981E-2</v>
      </c>
      <c r="L37" s="11"/>
      <c r="M37" s="11"/>
      <c r="N37" s="11"/>
      <c r="O37" s="44" t="s">
        <v>0</v>
      </c>
      <c r="P37" s="17">
        <f>Sojaerijuhtivused!$B$4</f>
        <v>2</v>
      </c>
      <c r="Q37" s="15">
        <v>10</v>
      </c>
      <c r="R37" s="42"/>
    </row>
    <row r="38" spans="1:20" ht="15" customHeight="1" x14ac:dyDescent="0.25">
      <c r="A38" s="22"/>
      <c r="B38" s="122"/>
      <c r="C38" s="39">
        <v>375</v>
      </c>
      <c r="D38" s="72">
        <f>1/(C38*0.001/C41+D36*0.001/M36+P44)</f>
        <v>0.17472335468841002</v>
      </c>
      <c r="E38" s="64">
        <f>1/(C38*0.001/C41+E36*0.001/M36+P44)</f>
        <v>0.1331726805758133</v>
      </c>
      <c r="F38" s="64">
        <f>1/(C38*0.001/C41+F36*0.001/M36+P44)</f>
        <v>0.11902063024257536</v>
      </c>
      <c r="G38" s="64">
        <f>1/(C38*0.001/C41+G36*0.001/M36+P44)</f>
        <v>0.11188662155682241</v>
      </c>
      <c r="H38" s="64">
        <f>1/(C38*0.001/C41+H36*0.001/M36+P44)</f>
        <v>0.10758747886674522</v>
      </c>
      <c r="I38" s="64">
        <f>1/(C38*0.001/C41+I36*0.001/M36+P44)</f>
        <v>9.8158362157614282E-2</v>
      </c>
      <c r="J38" s="64">
        <f>1/(C38*0.001/C41+J36*0.001/M36+P44)</f>
        <v>9.0248828914005763E-2</v>
      </c>
      <c r="K38" s="65">
        <f>1/(C38*0.001/C41+K36*0.001/M36+P44)</f>
        <v>8.3518930957683715E-2</v>
      </c>
      <c r="L38" s="11"/>
      <c r="M38" s="11"/>
      <c r="N38" s="11"/>
      <c r="O38" s="44" t="s">
        <v>1</v>
      </c>
      <c r="P38" s="17">
        <f>Sojaerijuhtivused!$B$22</f>
        <v>0.06</v>
      </c>
      <c r="Q38" s="15">
        <v>15</v>
      </c>
      <c r="R38" s="42"/>
    </row>
    <row r="39" spans="1:20" ht="15" customHeight="1" thickBot="1" x14ac:dyDescent="0.3">
      <c r="A39" s="22"/>
      <c r="B39" s="123"/>
      <c r="C39" s="40">
        <v>500</v>
      </c>
      <c r="D39" s="73">
        <f>1/(C39*0.001/C41+D36*0.001/M36+P44)</f>
        <v>0.13405824085797274</v>
      </c>
      <c r="E39" s="67">
        <f>1/(C39*0.001/C41+E36*0.001/M36+P44)</f>
        <v>0.10816471941556711</v>
      </c>
      <c r="F39" s="67">
        <f>1/(C39*0.001/C41+F36*0.001/M36+P44)</f>
        <v>9.8638630332161664E-2</v>
      </c>
      <c r="G39" s="67">
        <f>1/(C39*0.001/C41+G36*0.001/M36+P44)</f>
        <v>9.3687959610079641E-2</v>
      </c>
      <c r="H39" s="67">
        <f>1/(C39*0.001/C41+H36*0.001/M36+P44)</f>
        <v>9.0654656123865918E-2</v>
      </c>
      <c r="I39" s="67">
        <f>1/(C39*0.001/C41+I36*0.001/M36+P44)</f>
        <v>8.3866372912492756E-2</v>
      </c>
      <c r="J39" s="67">
        <f>1/(C39*0.001/C41+J36*0.001/M36+P44)</f>
        <v>7.8023890172086025E-2</v>
      </c>
      <c r="K39" s="68">
        <f>1/(C39*0.001/C41+K36*0.001/M36+P44)</f>
        <v>7.2942416014912664E-2</v>
      </c>
      <c r="L39" s="11"/>
      <c r="M39" s="11"/>
      <c r="N39" s="11"/>
      <c r="O39" s="90" t="s">
        <v>51</v>
      </c>
      <c r="P39" s="17">
        <v>99999</v>
      </c>
      <c r="Q39" s="15">
        <v>0</v>
      </c>
      <c r="R39" s="42"/>
    </row>
    <row r="40" spans="1:20" ht="64.5" x14ac:dyDescent="0.25">
      <c r="A40" s="22"/>
      <c r="B40" s="36" t="s">
        <v>58</v>
      </c>
      <c r="C40" s="57" t="s">
        <v>12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90" t="s">
        <v>52</v>
      </c>
      <c r="P40" s="17">
        <v>99999</v>
      </c>
      <c r="Q40" s="15">
        <v>0</v>
      </c>
      <c r="R40" s="42"/>
    </row>
    <row r="41" spans="1:20" ht="43.5" customHeight="1" thickBot="1" x14ac:dyDescent="0.3">
      <c r="A41" s="22"/>
      <c r="B41" s="35" t="s">
        <v>138</v>
      </c>
      <c r="C41" s="29">
        <f>Sojaerijuhtivused!$B$9</f>
        <v>7.1999999999999995E-2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90"/>
      <c r="P41" s="17"/>
      <c r="Q41" s="15"/>
      <c r="R41" s="42"/>
    </row>
    <row r="42" spans="1:20" ht="65.25" customHeight="1" x14ac:dyDescent="0.25">
      <c r="A42" s="22"/>
      <c r="B42" s="58"/>
      <c r="C42" s="5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90" t="s">
        <v>6</v>
      </c>
      <c r="P42" s="17">
        <f>P34</f>
        <v>0.13</v>
      </c>
      <c r="Q42" s="15"/>
      <c r="R42" s="42"/>
    </row>
    <row r="43" spans="1:20" ht="15.75" x14ac:dyDescent="0.25">
      <c r="A43" s="22"/>
      <c r="B43" s="58"/>
      <c r="C43" s="5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0"/>
      <c r="P43" s="17"/>
      <c r="Q43" s="15"/>
      <c r="R43" s="42"/>
    </row>
    <row r="44" spans="1:20" ht="47.25" x14ac:dyDescent="0.25">
      <c r="A44" s="2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8" t="s">
        <v>142</v>
      </c>
      <c r="P44" s="17">
        <f>P34+Q37*0.001/P37+Q38*0.001/P38+Q39*0.001/P39+Q40*0.001/P40+P42</f>
        <v>0.51500000000000001</v>
      </c>
      <c r="Q44" s="15"/>
      <c r="R44" s="42"/>
    </row>
    <row r="45" spans="1:20" ht="15.75" thickBot="1" x14ac:dyDescent="0.3">
      <c r="A45" s="2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91"/>
      <c r="P45" s="45"/>
      <c r="Q45" s="46"/>
      <c r="R45" s="47"/>
    </row>
    <row r="46" spans="1:20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93"/>
      <c r="P46" s="17"/>
      <c r="Q46" s="15"/>
      <c r="R46" s="11"/>
    </row>
    <row r="47" spans="1:20" ht="21.75" thickBot="1" x14ac:dyDescent="0.4">
      <c r="A47" s="56" t="s">
        <v>13</v>
      </c>
      <c r="B47" s="1"/>
      <c r="C47" s="1"/>
      <c r="D47" s="1"/>
      <c r="E47" s="1"/>
      <c r="F47" s="1"/>
      <c r="G47" s="1"/>
      <c r="H47" s="19"/>
      <c r="I47" s="19"/>
      <c r="J47" s="19"/>
      <c r="K47" s="19"/>
      <c r="L47" s="1"/>
      <c r="M47" s="1"/>
      <c r="N47" s="1"/>
      <c r="O47" s="89"/>
      <c r="P47" s="16"/>
      <c r="Q47" s="14"/>
      <c r="R47" s="1"/>
    </row>
    <row r="48" spans="1:20" ht="15.75" thickBot="1" x14ac:dyDescent="0.3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108" t="s">
        <v>60</v>
      </c>
      <c r="P48" s="109"/>
      <c r="Q48" s="109"/>
      <c r="R48" s="110"/>
    </row>
    <row r="49" spans="1:18" ht="33.75" thickBot="1" x14ac:dyDescent="0.4">
      <c r="A49" s="22"/>
      <c r="B49" s="11"/>
      <c r="C49" s="11"/>
      <c r="D49" s="5"/>
      <c r="E49" s="5"/>
      <c r="F49" s="5"/>
      <c r="G49" s="5"/>
      <c r="H49" s="11"/>
      <c r="I49" s="11"/>
      <c r="J49" s="11"/>
      <c r="K49" s="11"/>
      <c r="L49" s="11"/>
      <c r="M49" s="11"/>
      <c r="N49" s="11"/>
      <c r="O49" s="90"/>
      <c r="P49" s="12" t="s">
        <v>134</v>
      </c>
      <c r="Q49" s="25" t="s">
        <v>46</v>
      </c>
      <c r="R49" s="42"/>
    </row>
    <row r="50" spans="1:18" ht="19.5" thickBot="1" x14ac:dyDescent="0.35">
      <c r="A50" s="22"/>
      <c r="B50" s="111" t="s">
        <v>78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3"/>
      <c r="N50" s="11"/>
      <c r="O50" s="90" t="s">
        <v>5</v>
      </c>
      <c r="P50" s="17">
        <f>Sojaerijuhtivused!$B$38</f>
        <v>0.13</v>
      </c>
      <c r="Q50" s="15"/>
      <c r="R50" s="42"/>
    </row>
    <row r="51" spans="1:18" ht="48" thickBot="1" x14ac:dyDescent="0.3">
      <c r="A51" s="22"/>
      <c r="B51" s="114" t="s">
        <v>133</v>
      </c>
      <c r="C51" s="115"/>
      <c r="D51" s="118" t="s">
        <v>56</v>
      </c>
      <c r="E51" s="130"/>
      <c r="F51" s="130"/>
      <c r="G51" s="130"/>
      <c r="H51" s="130"/>
      <c r="I51" s="130"/>
      <c r="J51" s="130"/>
      <c r="K51" s="131"/>
      <c r="L51" s="27" t="s">
        <v>55</v>
      </c>
      <c r="M51" s="55" t="s">
        <v>137</v>
      </c>
      <c r="N51" s="11"/>
      <c r="O51" s="90"/>
      <c r="P51" s="17"/>
      <c r="Q51" s="15"/>
      <c r="R51" s="42"/>
    </row>
    <row r="52" spans="1:18" ht="15.75" customHeight="1" thickBot="1" x14ac:dyDescent="0.3">
      <c r="A52" s="23"/>
      <c r="B52" s="116"/>
      <c r="C52" s="117"/>
      <c r="D52" s="31">
        <v>0</v>
      </c>
      <c r="E52" s="31">
        <v>100</v>
      </c>
      <c r="F52" s="32">
        <v>150</v>
      </c>
      <c r="G52" s="32">
        <v>180</v>
      </c>
      <c r="H52" s="32">
        <v>200</v>
      </c>
      <c r="I52" s="32">
        <v>250</v>
      </c>
      <c r="J52" s="33">
        <v>300</v>
      </c>
      <c r="K52" s="34">
        <v>350</v>
      </c>
      <c r="L52" s="28" t="s">
        <v>2</v>
      </c>
      <c r="M52" s="30">
        <f>Sojaerijuhtivused!$B$15</f>
        <v>0.05</v>
      </c>
      <c r="N52" s="6"/>
      <c r="O52" s="90"/>
      <c r="P52" s="7"/>
      <c r="Q52" s="6"/>
      <c r="R52" s="26"/>
    </row>
    <row r="53" spans="1:18" x14ac:dyDescent="0.25">
      <c r="A53" s="22"/>
      <c r="B53" s="121" t="s">
        <v>59</v>
      </c>
      <c r="C53" s="38">
        <v>200</v>
      </c>
      <c r="D53" s="69">
        <f>1/(C53*0.001/C57+D52*0.001/M52+P60)</f>
        <v>0.4587155963302752</v>
      </c>
      <c r="E53" s="70">
        <f>1/(C53*0.001/C57+E52*0.001/M52+P60)</f>
        <v>0.23923444976076558</v>
      </c>
      <c r="F53" s="70">
        <f>1/(C53*0.001/C57+F52*0.001/M52+P60)</f>
        <v>0.19305019305019305</v>
      </c>
      <c r="G53" s="70">
        <f>1/(C53*0.001/C57+G52*0.001/M52+P60)</f>
        <v>0.17301038062283738</v>
      </c>
      <c r="H53" s="70">
        <f>1/(C53*0.001/C57+H52*0.001/M52+P60)</f>
        <v>0.16181229773462785</v>
      </c>
      <c r="I53" s="70">
        <f>1/(C53*0.001/C57+I52*0.001/M52+P60)</f>
        <v>0.1392757660167131</v>
      </c>
      <c r="J53" s="70">
        <f>1/(C53*0.001/C57+J52*0.001/M52+P60)</f>
        <v>0.12224938875305624</v>
      </c>
      <c r="K53" s="71">
        <f>1/(C53*0.001/C57+K52*0.001/M52+P60)</f>
        <v>0.10893246187363835</v>
      </c>
      <c r="L53" s="11"/>
      <c r="M53" s="11"/>
      <c r="N53" s="11"/>
      <c r="O53" s="44" t="s">
        <v>0</v>
      </c>
      <c r="P53" s="17">
        <f>Sojaerijuhtivused!$B$4</f>
        <v>2</v>
      </c>
      <c r="Q53" s="15">
        <v>10</v>
      </c>
      <c r="R53" s="42"/>
    </row>
    <row r="54" spans="1:18" x14ac:dyDescent="0.25">
      <c r="A54" s="22"/>
      <c r="B54" s="122"/>
      <c r="C54" s="39">
        <v>250</v>
      </c>
      <c r="D54" s="72">
        <f>1/(C54*0.001/C57+D52*0.001/M52+P60)</f>
        <v>0.37313432835820892</v>
      </c>
      <c r="E54" s="64">
        <f>1/(C54*0.001/C57+E52*0.001/M52+P60)</f>
        <v>0.21367521367521369</v>
      </c>
      <c r="F54" s="64">
        <f>1/(C54*0.001/C57+F52*0.001/M52+P60)</f>
        <v>0.17605633802816903</v>
      </c>
      <c r="G54" s="64">
        <f>1/(C54*0.001/C57+G52*0.001/M52+P60)</f>
        <v>0.15923566878980894</v>
      </c>
      <c r="H54" s="64">
        <f>1/(C54*0.001/C57+H52*0.001/M52+P60)</f>
        <v>0.14970059880239522</v>
      </c>
      <c r="I54" s="64">
        <f>1/(C54*0.001/C57+I52*0.001/M52+P60)</f>
        <v>0.13020833333333334</v>
      </c>
      <c r="J54" s="64">
        <f>1/(C54*0.001/C57+J52*0.001/M52+P60)</f>
        <v>0.1152073732718894</v>
      </c>
      <c r="K54" s="65">
        <f>1/(C54*0.001/C57+K52*0.001/M52+P60)</f>
        <v>0.10330578512396695</v>
      </c>
      <c r="L54" s="11"/>
      <c r="M54" s="11"/>
      <c r="N54" s="11"/>
      <c r="O54" s="44" t="s">
        <v>0</v>
      </c>
      <c r="P54" s="17">
        <f>Sojaerijuhtivused!$B$4</f>
        <v>2</v>
      </c>
      <c r="Q54" s="15">
        <v>10</v>
      </c>
      <c r="R54" s="42"/>
    </row>
    <row r="55" spans="1:18" ht="15.75" thickBot="1" x14ac:dyDescent="0.3">
      <c r="A55" s="22"/>
      <c r="B55" s="123"/>
      <c r="C55" s="40">
        <v>300</v>
      </c>
      <c r="D55" s="73">
        <f>1/(C55*0.001/C57+D52*0.001/M52+P60)</f>
        <v>0.31446540880503149</v>
      </c>
      <c r="E55" s="67">
        <f>1/(C55*0.001/C57+E52*0.001/M52+P60)</f>
        <v>0.19305019305019305</v>
      </c>
      <c r="F55" s="67">
        <f>1/(C55*0.001/C57+F52*0.001/M52+P60)</f>
        <v>0.16181229773462785</v>
      </c>
      <c r="G55" s="67">
        <f>1/(C55*0.001/C57+G52*0.001/M52+P60)</f>
        <v>0.14749262536873159</v>
      </c>
      <c r="H55" s="67">
        <f>1/(C55*0.001/C57+H52*0.001/M52+P60)</f>
        <v>0.1392757660167131</v>
      </c>
      <c r="I55" s="67">
        <f>1/(C55*0.001/C57+I52*0.001/M52+P60)</f>
        <v>0.12224938875305624</v>
      </c>
      <c r="J55" s="67">
        <f>1/(C55*0.001/C57+J52*0.001/M52+P60)</f>
        <v>0.10893246187363836</v>
      </c>
      <c r="K55" s="68">
        <f>1/(C55*0.001/C57+K52*0.001/M52+P60)</f>
        <v>9.8231827111984291E-2</v>
      </c>
      <c r="L55" s="11"/>
      <c r="M55" s="11"/>
      <c r="N55" s="11"/>
      <c r="O55" s="90" t="s">
        <v>51</v>
      </c>
      <c r="P55" s="17">
        <v>99999</v>
      </c>
      <c r="Q55" s="15">
        <v>0</v>
      </c>
      <c r="R55" s="42"/>
    </row>
    <row r="56" spans="1:18" ht="40.5" customHeight="1" x14ac:dyDescent="0.25">
      <c r="A56" s="22"/>
      <c r="B56" s="36" t="s">
        <v>58</v>
      </c>
      <c r="C56" s="57" t="s">
        <v>13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90" t="s">
        <v>52</v>
      </c>
      <c r="P56" s="17">
        <v>99999</v>
      </c>
      <c r="Q56" s="15">
        <v>0</v>
      </c>
      <c r="R56" s="42"/>
    </row>
    <row r="57" spans="1:18" ht="48" thickBot="1" x14ac:dyDescent="0.3">
      <c r="A57" s="22"/>
      <c r="B57" s="35" t="s">
        <v>138</v>
      </c>
      <c r="C57" s="29">
        <f>Sojaerijuhtivused!$B$10</f>
        <v>0.1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90"/>
      <c r="P57" s="17"/>
      <c r="Q57" s="15"/>
      <c r="R57" s="42"/>
    </row>
    <row r="58" spans="1:18" ht="15.75" x14ac:dyDescent="0.25">
      <c r="A58" s="22"/>
      <c r="B58" s="58"/>
      <c r="C58" s="59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90" t="s">
        <v>6</v>
      </c>
      <c r="P58" s="17">
        <f>Sojaerijuhtivused!$B$40</f>
        <v>0.04</v>
      </c>
      <c r="Q58" s="15"/>
      <c r="R58" s="42"/>
    </row>
    <row r="59" spans="1:18" ht="15.75" x14ac:dyDescent="0.25">
      <c r="A59" s="22"/>
      <c r="B59" s="58"/>
      <c r="C59" s="59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90"/>
      <c r="P59" s="17"/>
      <c r="Q59" s="15"/>
      <c r="R59" s="42"/>
    </row>
    <row r="60" spans="1:18" ht="47.25" x14ac:dyDescent="0.25">
      <c r="A60" s="22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48" t="s">
        <v>142</v>
      </c>
      <c r="P60" s="17">
        <f>P50+Q53*0.001/P53+Q54*0.001/P54+Q55*0.001/P55+Q56*0.001/P56+P58</f>
        <v>0.18000000000000002</v>
      </c>
      <c r="Q60" s="15"/>
      <c r="R60" s="42"/>
    </row>
    <row r="61" spans="1:18" ht="15.75" thickBot="1" x14ac:dyDescent="0.3">
      <c r="A61" s="24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91"/>
      <c r="P61" s="45"/>
      <c r="Q61" s="46"/>
      <c r="R61" s="47"/>
    </row>
    <row r="62" spans="1:18" ht="15.75" thickBo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93"/>
      <c r="P62" s="17"/>
      <c r="Q62" s="15"/>
      <c r="R62" s="11"/>
    </row>
    <row r="63" spans="1:18" ht="15.75" thickBot="1" x14ac:dyDescent="0.3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108" t="s">
        <v>60</v>
      </c>
      <c r="P63" s="109"/>
      <c r="Q63" s="109"/>
      <c r="R63" s="110"/>
    </row>
    <row r="64" spans="1:18" ht="33.75" thickBot="1" x14ac:dyDescent="0.4">
      <c r="A64" s="22"/>
      <c r="B64" s="11"/>
      <c r="C64" s="11"/>
      <c r="D64" s="5"/>
      <c r="E64" s="5"/>
      <c r="F64" s="5"/>
      <c r="G64" s="5"/>
      <c r="H64" s="11"/>
      <c r="I64" s="11"/>
      <c r="J64" s="11"/>
      <c r="K64" s="11"/>
      <c r="L64" s="11"/>
      <c r="M64" s="11"/>
      <c r="N64" s="11"/>
      <c r="O64" s="90"/>
      <c r="P64" s="12" t="s">
        <v>134</v>
      </c>
      <c r="Q64" s="25" t="s">
        <v>46</v>
      </c>
      <c r="R64" s="42"/>
    </row>
    <row r="65" spans="1:18" ht="19.5" thickBot="1" x14ac:dyDescent="0.35">
      <c r="A65" s="22"/>
      <c r="B65" s="111" t="s">
        <v>79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3"/>
      <c r="N65" s="11"/>
      <c r="O65" s="90" t="s">
        <v>5</v>
      </c>
      <c r="P65" s="17">
        <f>Sojaerijuhtivused!$B$38</f>
        <v>0.13</v>
      </c>
      <c r="Q65" s="15"/>
      <c r="R65" s="42"/>
    </row>
    <row r="66" spans="1:18" ht="48" thickBot="1" x14ac:dyDescent="0.3">
      <c r="A66" s="22"/>
      <c r="B66" s="114" t="s">
        <v>133</v>
      </c>
      <c r="C66" s="115"/>
      <c r="D66" s="118" t="s">
        <v>56</v>
      </c>
      <c r="E66" s="130"/>
      <c r="F66" s="130"/>
      <c r="G66" s="130"/>
      <c r="H66" s="130"/>
      <c r="I66" s="130"/>
      <c r="J66" s="130"/>
      <c r="K66" s="131"/>
      <c r="L66" s="27" t="s">
        <v>55</v>
      </c>
      <c r="M66" s="55" t="s">
        <v>137</v>
      </c>
      <c r="N66" s="11"/>
      <c r="O66" s="90"/>
      <c r="P66" s="17"/>
      <c r="Q66" s="15"/>
      <c r="R66" s="42"/>
    </row>
    <row r="67" spans="1:18" ht="15.75" customHeight="1" thickBot="1" x14ac:dyDescent="0.3">
      <c r="A67" s="23"/>
      <c r="B67" s="116"/>
      <c r="C67" s="117"/>
      <c r="D67" s="31">
        <v>0</v>
      </c>
      <c r="E67" s="31">
        <v>100</v>
      </c>
      <c r="F67" s="32">
        <v>150</v>
      </c>
      <c r="G67" s="32">
        <v>180</v>
      </c>
      <c r="H67" s="32">
        <v>200</v>
      </c>
      <c r="I67" s="32">
        <v>250</v>
      </c>
      <c r="J67" s="33">
        <v>300</v>
      </c>
      <c r="K67" s="34">
        <v>350</v>
      </c>
      <c r="L67" s="28" t="s">
        <v>3</v>
      </c>
      <c r="M67" s="30">
        <f>Sojaerijuhtivused!$B$16</f>
        <v>0.04</v>
      </c>
      <c r="N67" s="6"/>
      <c r="O67" s="90"/>
      <c r="P67" s="7"/>
      <c r="Q67" s="6"/>
      <c r="R67" s="26"/>
    </row>
    <row r="68" spans="1:18" x14ac:dyDescent="0.25">
      <c r="A68" s="22"/>
      <c r="B68" s="121" t="s">
        <v>59</v>
      </c>
      <c r="C68" s="38">
        <v>200</v>
      </c>
      <c r="D68" s="69">
        <f>1/(C68*0.001/C72+D67*0.001/M67+P75)</f>
        <v>0.4587155963302752</v>
      </c>
      <c r="E68" s="70">
        <f>1/(C68*0.001/C72+E67*0.001/M67+P75)</f>
        <v>0.21367521367521369</v>
      </c>
      <c r="F68" s="70">
        <f>1/(C68*0.001/C72+F67*0.001/M67+P75)</f>
        <v>0.16863406408094436</v>
      </c>
      <c r="G68" s="70">
        <f>1/(C68*0.001/C72+G67*0.001/M67+P75)</f>
        <v>0.14970059880239522</v>
      </c>
      <c r="H68" s="70">
        <f>1/(C68*0.001/C72+H67*0.001/M67+P75)</f>
        <v>0.1392757660167131</v>
      </c>
      <c r="I68" s="70">
        <f>1/(C68*0.001/C72+I67*0.001/M67+P75)</f>
        <v>0.11862396204033215</v>
      </c>
      <c r="J68" s="70">
        <f>1/(C68*0.001/C72+J67*0.001/M67+P75)</f>
        <v>0.10330578512396695</v>
      </c>
      <c r="K68" s="71">
        <f>1/(C68*0.001/C72+K67*0.001/M67+P75)</f>
        <v>9.1491308325709064E-2</v>
      </c>
      <c r="L68" s="11"/>
      <c r="M68" s="11"/>
      <c r="N68" s="11"/>
      <c r="O68" s="44" t="s">
        <v>0</v>
      </c>
      <c r="P68" s="17">
        <f>Sojaerijuhtivused!$B$4</f>
        <v>2</v>
      </c>
      <c r="Q68" s="15">
        <v>10</v>
      </c>
      <c r="R68" s="42"/>
    </row>
    <row r="69" spans="1:18" x14ac:dyDescent="0.25">
      <c r="A69" s="22"/>
      <c r="B69" s="122"/>
      <c r="C69" s="39">
        <v>250</v>
      </c>
      <c r="D69" s="72">
        <f>1/(C69*0.001/C72+D67*0.001/M67+P75)</f>
        <v>0.37313432835820892</v>
      </c>
      <c r="E69" s="64">
        <f>1/(C69*0.001/C72+E67*0.001/M67+P75)</f>
        <v>0.19305019305019305</v>
      </c>
      <c r="F69" s="64">
        <f>1/(C69*0.001/C72+F67*0.001/M67+P75)</f>
        <v>0.15552099533437014</v>
      </c>
      <c r="G69" s="64">
        <f>1/(C69*0.001/C72+G67*0.001/M67+P75)</f>
        <v>0.1392757660167131</v>
      </c>
      <c r="H69" s="64">
        <f>1/(C69*0.001/C72+H67*0.001/M67+P75)</f>
        <v>0.13020833333333334</v>
      </c>
      <c r="I69" s="64">
        <f>1/(C69*0.001/C72+I67*0.001/M67+P75)</f>
        <v>0.11198208286674133</v>
      </c>
      <c r="J69" s="64">
        <f>1/(C69*0.001/C72+J67*0.001/M67+P75)</f>
        <v>9.8231827111984291E-2</v>
      </c>
      <c r="K69" s="65">
        <f>1/(C69*0.001/C72+K67*0.001/M67+P75)</f>
        <v>8.7489063867016631E-2</v>
      </c>
      <c r="L69" s="11"/>
      <c r="M69" s="11"/>
      <c r="N69" s="11"/>
      <c r="O69" s="44" t="s">
        <v>0</v>
      </c>
      <c r="P69" s="17">
        <f>Sojaerijuhtivused!$B$4</f>
        <v>2</v>
      </c>
      <c r="Q69" s="15">
        <v>10</v>
      </c>
      <c r="R69" s="42"/>
    </row>
    <row r="70" spans="1:18" ht="15.75" thickBot="1" x14ac:dyDescent="0.3">
      <c r="A70" s="22"/>
      <c r="B70" s="123"/>
      <c r="C70" s="40">
        <v>300</v>
      </c>
      <c r="D70" s="73">
        <f>1/(C70*0.001/C72+D67*0.001/M67+P75)</f>
        <v>0.31446540880503149</v>
      </c>
      <c r="E70" s="67">
        <f>1/(C70*0.001/C72+E67*0.001/M67+P75)</f>
        <v>0.17605633802816903</v>
      </c>
      <c r="F70" s="67">
        <f>1/(C70*0.001/C72+F67*0.001/M67+P75)</f>
        <v>0.14430014430014432</v>
      </c>
      <c r="G70" s="67">
        <f>1/(C70*0.001/C72+G67*0.001/M67+P75)</f>
        <v>0.13020833333333334</v>
      </c>
      <c r="H70" s="67">
        <f>1/(C70*0.001/C72+H67*0.001/M67+P75)</f>
        <v>0.12224938875305624</v>
      </c>
      <c r="I70" s="67">
        <f>1/(C70*0.001/C72+I67*0.001/M67+P75)</f>
        <v>0.10604453870625663</v>
      </c>
      <c r="J70" s="67">
        <f>1/(C70*0.001/C72+J67*0.001/M67+P75)</f>
        <v>9.3632958801498134E-2</v>
      </c>
      <c r="K70" s="68">
        <f>1/(C70*0.001/C72+K67*0.001/M67+P75)</f>
        <v>8.3822296730930432E-2</v>
      </c>
      <c r="L70" s="11"/>
      <c r="M70" s="11"/>
      <c r="N70" s="11"/>
      <c r="O70" s="90" t="s">
        <v>51</v>
      </c>
      <c r="P70" s="17">
        <v>99999</v>
      </c>
      <c r="Q70" s="15">
        <v>0</v>
      </c>
      <c r="R70" s="42"/>
    </row>
    <row r="71" spans="1:18" ht="38.25" customHeight="1" x14ac:dyDescent="0.25">
      <c r="A71" s="22"/>
      <c r="B71" s="36" t="s">
        <v>58</v>
      </c>
      <c r="C71" s="57" t="s">
        <v>13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90" t="s">
        <v>52</v>
      </c>
      <c r="P71" s="17">
        <v>99999</v>
      </c>
      <c r="Q71" s="15">
        <v>0</v>
      </c>
      <c r="R71" s="42"/>
    </row>
    <row r="72" spans="1:18" ht="48" thickBot="1" x14ac:dyDescent="0.3">
      <c r="A72" s="22"/>
      <c r="B72" s="35" t="s">
        <v>138</v>
      </c>
      <c r="C72" s="29">
        <f>Sojaerijuhtivused!$B$10</f>
        <v>0.1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90"/>
      <c r="P72" s="17"/>
      <c r="Q72" s="15"/>
      <c r="R72" s="42"/>
    </row>
    <row r="73" spans="1:18" ht="15.75" x14ac:dyDescent="0.25">
      <c r="A73" s="22"/>
      <c r="B73" s="58"/>
      <c r="C73" s="59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90" t="s">
        <v>6</v>
      </c>
      <c r="P73" s="17">
        <f>Sojaerijuhtivused!$B$40</f>
        <v>0.04</v>
      </c>
      <c r="Q73" s="15"/>
      <c r="R73" s="42"/>
    </row>
    <row r="74" spans="1:18" ht="15.75" x14ac:dyDescent="0.25">
      <c r="A74" s="22"/>
      <c r="B74" s="58"/>
      <c r="C74" s="59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90"/>
      <c r="P74" s="17"/>
      <c r="Q74" s="15"/>
      <c r="R74" s="42"/>
    </row>
    <row r="75" spans="1:18" ht="47.25" x14ac:dyDescent="0.25">
      <c r="A75" s="22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48" t="s">
        <v>142</v>
      </c>
      <c r="P75" s="17">
        <f>P65+Q68*0.001/P68+Q69*0.001/P69+Q70*0.001/P70+Q71*0.001/P71+P73</f>
        <v>0.18000000000000002</v>
      </c>
      <c r="Q75" s="15"/>
      <c r="R75" s="42"/>
    </row>
    <row r="76" spans="1:18" ht="15.75" thickBot="1" x14ac:dyDescent="0.3">
      <c r="A76" s="24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91"/>
      <c r="P76" s="45"/>
      <c r="Q76" s="46"/>
      <c r="R76" s="47"/>
    </row>
    <row r="77" spans="1:18" ht="15.75" thickBo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93"/>
      <c r="P77" s="17"/>
      <c r="Q77" s="15"/>
      <c r="R77" s="11"/>
    </row>
    <row r="78" spans="1:18" ht="15.75" thickBot="1" x14ac:dyDescent="0.3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108" t="s">
        <v>60</v>
      </c>
      <c r="P78" s="109"/>
      <c r="Q78" s="109"/>
      <c r="R78" s="110"/>
    </row>
    <row r="79" spans="1:18" ht="33.75" thickBot="1" x14ac:dyDescent="0.4">
      <c r="A79" s="22"/>
      <c r="B79" s="11"/>
      <c r="C79" s="11"/>
      <c r="D79" s="5"/>
      <c r="E79" s="5"/>
      <c r="F79" s="5"/>
      <c r="G79" s="5"/>
      <c r="H79" s="11"/>
      <c r="I79" s="11"/>
      <c r="J79" s="11"/>
      <c r="K79" s="11"/>
      <c r="L79" s="11"/>
      <c r="M79" s="11"/>
      <c r="N79" s="11"/>
      <c r="O79" s="90"/>
      <c r="P79" s="12" t="s">
        <v>134</v>
      </c>
      <c r="Q79" s="25" t="s">
        <v>46</v>
      </c>
      <c r="R79" s="42"/>
    </row>
    <row r="80" spans="1:18" ht="19.5" thickBot="1" x14ac:dyDescent="0.35">
      <c r="A80" s="22"/>
      <c r="B80" s="111" t="s">
        <v>80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"/>
      <c r="O80" s="90" t="s">
        <v>5</v>
      </c>
      <c r="P80" s="17">
        <f>Sojaerijuhtivused!$B$38</f>
        <v>0.13</v>
      </c>
      <c r="Q80" s="15"/>
      <c r="R80" s="42"/>
    </row>
    <row r="81" spans="1:18" ht="48" thickBot="1" x14ac:dyDescent="0.3">
      <c r="A81" s="22"/>
      <c r="B81" s="114" t="s">
        <v>133</v>
      </c>
      <c r="C81" s="115"/>
      <c r="D81" s="118" t="s">
        <v>56</v>
      </c>
      <c r="E81" s="130"/>
      <c r="F81" s="130"/>
      <c r="G81" s="130"/>
      <c r="H81" s="130"/>
      <c r="I81" s="130"/>
      <c r="J81" s="130"/>
      <c r="K81" s="131"/>
      <c r="L81" s="27" t="s">
        <v>55</v>
      </c>
      <c r="M81" s="55" t="s">
        <v>137</v>
      </c>
      <c r="N81" s="11"/>
      <c r="O81" s="90"/>
      <c r="P81" s="17"/>
      <c r="Q81" s="15"/>
      <c r="R81" s="42"/>
    </row>
    <row r="82" spans="1:18" ht="15.75" customHeight="1" thickBot="1" x14ac:dyDescent="0.3">
      <c r="A82" s="23"/>
      <c r="B82" s="116"/>
      <c r="C82" s="117"/>
      <c r="D82" s="31">
        <v>0</v>
      </c>
      <c r="E82" s="31">
        <v>100</v>
      </c>
      <c r="F82" s="32">
        <v>150</v>
      </c>
      <c r="G82" s="32">
        <v>180</v>
      </c>
      <c r="H82" s="32">
        <v>200</v>
      </c>
      <c r="I82" s="32">
        <v>250</v>
      </c>
      <c r="J82" s="33">
        <v>300</v>
      </c>
      <c r="K82" s="34">
        <v>350</v>
      </c>
      <c r="L82" s="28" t="s">
        <v>37</v>
      </c>
      <c r="M82" s="30">
        <f>Sojaerijuhtivused!$B$17</f>
        <v>5.6000000000000001E-2</v>
      </c>
      <c r="N82" s="6"/>
      <c r="O82" s="90"/>
      <c r="P82" s="7"/>
      <c r="Q82" s="6"/>
      <c r="R82" s="26"/>
    </row>
    <row r="83" spans="1:18" x14ac:dyDescent="0.25">
      <c r="A83" s="22"/>
      <c r="B83" s="121" t="s">
        <v>59</v>
      </c>
      <c r="C83" s="38">
        <v>200</v>
      </c>
      <c r="D83" s="69">
        <f>1/(C83*0.001/C87+D82*0.001/M82+P90)</f>
        <v>0.39761431411530812</v>
      </c>
      <c r="E83" s="70">
        <f>1/(C83*0.001/C87+E82*0.001/M82+P90)</f>
        <v>0.23251951503072582</v>
      </c>
      <c r="F83" s="70">
        <f>1/(C83*0.001/C87+F82*0.001/M82+P90)</f>
        <v>0.19254572961078256</v>
      </c>
      <c r="G83" s="70">
        <f>1/(C83*0.001/C87+G82*0.001/M82+P90)</f>
        <v>0.17454182770228155</v>
      </c>
      <c r="H83" s="70">
        <f>1/(C83*0.001/C87+H82*0.001/M82+P90)</f>
        <v>0.16429996479286471</v>
      </c>
      <c r="I83" s="70">
        <f>1/(C83*0.001/C87+I82*0.001/M82+P90)</f>
        <v>0.14328113806161089</v>
      </c>
      <c r="J83" s="70">
        <f>1/(C83*0.001/C87+J82*0.001/M82+P90)</f>
        <v>0.12703021504400691</v>
      </c>
      <c r="K83" s="71">
        <f>1/(C83*0.001/C87+K82*0.001/M82+P90)</f>
        <v>0.11409013120365087</v>
      </c>
      <c r="L83" s="11"/>
      <c r="M83" s="11"/>
      <c r="N83" s="11"/>
      <c r="O83" s="44" t="s">
        <v>0</v>
      </c>
      <c r="P83" s="17">
        <f>Sojaerijuhtivused!$B$4</f>
        <v>2</v>
      </c>
      <c r="Q83" s="15">
        <v>10</v>
      </c>
      <c r="R83" s="42"/>
    </row>
    <row r="84" spans="1:18" x14ac:dyDescent="0.25">
      <c r="A84" s="22"/>
      <c r="B84" s="122"/>
      <c r="C84" s="39">
        <v>250</v>
      </c>
      <c r="D84" s="72">
        <f>1/(C84*0.001/C87+D82*0.001/M82+P90)</f>
        <v>0.33167495854063017</v>
      </c>
      <c r="E84" s="64">
        <f>1/(C84*0.001/C87+E82*0.001/M82+P90)</f>
        <v>0.20830233596191045</v>
      </c>
      <c r="F84" s="64">
        <f>1/(C84*0.001/C87+F82*0.001/M82+P90)</f>
        <v>0.17563668297578722</v>
      </c>
      <c r="G84" s="64">
        <f>1/(C84*0.001/C87+G82*0.001/M82+P90)</f>
        <v>0.16053204907694074</v>
      </c>
      <c r="H84" s="64">
        <f>1/(C84*0.001/C87+H82*0.001/M82+P90)</f>
        <v>0.15182735061273181</v>
      </c>
      <c r="I84" s="64">
        <f>1/(C84*0.001/C87+I82*0.001/M82+P90)</f>
        <v>0.13370260720084043</v>
      </c>
      <c r="J84" s="64">
        <f>1/(C84*0.001/C87+J82*0.001/M82+P90)</f>
        <v>0.11944373346984047</v>
      </c>
      <c r="K84" s="65">
        <f>1/(C84*0.001/C87+K82*0.001/M82+P90)</f>
        <v>0.10793308148947652</v>
      </c>
      <c r="L84" s="11"/>
      <c r="M84" s="11"/>
      <c r="N84" s="11"/>
      <c r="O84" s="44" t="s">
        <v>1</v>
      </c>
      <c r="P84" s="17">
        <f>Sojaerijuhtivused!$B$22</f>
        <v>0.06</v>
      </c>
      <c r="Q84" s="15">
        <v>15</v>
      </c>
      <c r="R84" s="42"/>
    </row>
    <row r="85" spans="1:18" ht="15.75" thickBot="1" x14ac:dyDescent="0.3">
      <c r="A85" s="22"/>
      <c r="B85" s="123"/>
      <c r="C85" s="40">
        <v>300</v>
      </c>
      <c r="D85" s="73">
        <f>1/(C85*0.001/C87+D82*0.001/M82+P90)</f>
        <v>0.28449502133712662</v>
      </c>
      <c r="E85" s="67">
        <f>1/(C85*0.001/C87+E82*0.001/M82+P90)</f>
        <v>0.18865382023985988</v>
      </c>
      <c r="F85" s="67">
        <f>1/(C85*0.001/C87+F82*0.001/M82+P90)</f>
        <v>0.16145773267212549</v>
      </c>
      <c r="G85" s="67">
        <f>1/(C85*0.001/C87+G82*0.001/M82+P90)</f>
        <v>0.148604182146269</v>
      </c>
      <c r="H85" s="67">
        <f>1/(C85*0.001/C87+H82*0.001/M82+P90)</f>
        <v>0.14111480697510334</v>
      </c>
      <c r="I85" s="67">
        <f>1/(C85*0.001/C87+I82*0.001/M82+P90)</f>
        <v>0.12532450093993378</v>
      </c>
      <c r="J85" s="67">
        <f>1/(C85*0.001/C87+J82*0.001/M82+P90)</f>
        <v>0.11271234200144917</v>
      </c>
      <c r="K85" s="68">
        <f>1/(C85*0.001/C87+K82*0.001/M82+P90)</f>
        <v>0.10240655401945724</v>
      </c>
      <c r="L85" s="11"/>
      <c r="M85" s="11"/>
      <c r="N85" s="11"/>
      <c r="O85" s="90" t="s">
        <v>51</v>
      </c>
      <c r="P85" s="17">
        <v>99999</v>
      </c>
      <c r="Q85" s="15">
        <v>0</v>
      </c>
      <c r="R85" s="42"/>
    </row>
    <row r="86" spans="1:18" ht="48" customHeight="1" x14ac:dyDescent="0.25">
      <c r="A86" s="22"/>
      <c r="B86" s="36" t="s">
        <v>58</v>
      </c>
      <c r="C86" s="57" t="s">
        <v>13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90" t="s">
        <v>52</v>
      </c>
      <c r="P86" s="17">
        <v>99999</v>
      </c>
      <c r="Q86" s="15">
        <v>0</v>
      </c>
      <c r="R86" s="42"/>
    </row>
    <row r="87" spans="1:18" ht="48" thickBot="1" x14ac:dyDescent="0.3">
      <c r="A87" s="22"/>
      <c r="B87" s="35" t="s">
        <v>138</v>
      </c>
      <c r="C87" s="29">
        <f>Sojaerijuhtivused!$B$10</f>
        <v>0.1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90"/>
      <c r="P87" s="17"/>
      <c r="Q87" s="15"/>
      <c r="R87" s="42"/>
    </row>
    <row r="88" spans="1:18" ht="15.75" x14ac:dyDescent="0.25">
      <c r="A88" s="22"/>
      <c r="B88" s="58"/>
      <c r="C88" s="59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90" t="s">
        <v>6</v>
      </c>
      <c r="P88" s="17">
        <f>P80</f>
        <v>0.13</v>
      </c>
      <c r="Q88" s="15"/>
      <c r="R88" s="42"/>
    </row>
    <row r="89" spans="1:18" ht="15.75" x14ac:dyDescent="0.25">
      <c r="A89" s="22"/>
      <c r="B89" s="58"/>
      <c r="C89" s="59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90"/>
      <c r="P89" s="17"/>
      <c r="Q89" s="15"/>
      <c r="R89" s="42"/>
    </row>
    <row r="90" spans="1:18" ht="47.25" x14ac:dyDescent="0.25">
      <c r="A90" s="2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48" t="s">
        <v>142</v>
      </c>
      <c r="P90" s="17">
        <f>P80+Q83*0.001/P83+Q84*0.001/P84+Q85*0.001/P85+Q86*0.001/P86+P88</f>
        <v>0.51500000000000001</v>
      </c>
      <c r="Q90" s="15"/>
      <c r="R90" s="42"/>
    </row>
    <row r="91" spans="1:18" ht="15.75" thickBot="1" x14ac:dyDescent="0.3">
      <c r="A91" s="24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91"/>
      <c r="P91" s="45"/>
      <c r="Q91" s="46"/>
      <c r="R91" s="47"/>
    </row>
    <row r="92" spans="1:18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93"/>
      <c r="P92" s="17"/>
      <c r="Q92" s="15"/>
      <c r="R92" s="11"/>
    </row>
    <row r="93" spans="1:18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93"/>
      <c r="P93" s="17"/>
      <c r="Q93" s="15"/>
      <c r="R93" s="11"/>
    </row>
    <row r="94" spans="1:18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93"/>
      <c r="P94" s="17"/>
      <c r="Q94" s="15"/>
      <c r="R94" s="11"/>
    </row>
    <row r="95" spans="1:18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93"/>
      <c r="P95" s="17"/>
      <c r="Q95" s="15"/>
      <c r="R95" s="11"/>
    </row>
    <row r="96" spans="1:18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93"/>
      <c r="P96" s="17"/>
      <c r="Q96" s="15"/>
      <c r="R96" s="11"/>
    </row>
    <row r="97" spans="1:18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93"/>
      <c r="P97" s="17"/>
      <c r="Q97" s="15"/>
      <c r="R97" s="11"/>
    </row>
    <row r="98" spans="1:18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93"/>
      <c r="P98" s="17"/>
      <c r="Q98" s="15"/>
      <c r="R98" s="11"/>
    </row>
    <row r="99" spans="1:18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93"/>
      <c r="P99" s="17"/>
      <c r="Q99" s="15"/>
      <c r="R99" s="11"/>
    </row>
    <row r="100" spans="1:18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93"/>
      <c r="P100" s="17"/>
      <c r="Q100" s="15"/>
      <c r="R100" s="11"/>
    </row>
    <row r="101" spans="1:18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93"/>
      <c r="P101" s="17"/>
      <c r="Q101" s="15"/>
      <c r="R101" s="11"/>
    </row>
  </sheetData>
  <mergeCells count="30">
    <mergeCell ref="B81:C82"/>
    <mergeCell ref="D81:K81"/>
    <mergeCell ref="B83:B85"/>
    <mergeCell ref="B65:M65"/>
    <mergeCell ref="B66:C67"/>
    <mergeCell ref="D66:K66"/>
    <mergeCell ref="B68:B70"/>
    <mergeCell ref="O78:R78"/>
    <mergeCell ref="B80:M80"/>
    <mergeCell ref="O48:R48"/>
    <mergeCell ref="B50:M50"/>
    <mergeCell ref="B51:C52"/>
    <mergeCell ref="D51:K51"/>
    <mergeCell ref="B53:B55"/>
    <mergeCell ref="O63:R63"/>
    <mergeCell ref="O2:R2"/>
    <mergeCell ref="B4:M4"/>
    <mergeCell ref="B5:C6"/>
    <mergeCell ref="D5:K5"/>
    <mergeCell ref="B37:B39"/>
    <mergeCell ref="B7:B9"/>
    <mergeCell ref="O17:R17"/>
    <mergeCell ref="B19:M19"/>
    <mergeCell ref="B20:C21"/>
    <mergeCell ref="D20:K20"/>
    <mergeCell ref="B22:B24"/>
    <mergeCell ref="O32:R32"/>
    <mergeCell ref="B34:M34"/>
    <mergeCell ref="B35:C36"/>
    <mergeCell ref="D35:K35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6"/>
  <sheetViews>
    <sheetView workbookViewId="0">
      <selection activeCell="O14" sqref="O14"/>
    </sheetView>
  </sheetViews>
  <sheetFormatPr defaultRowHeight="15" x14ac:dyDescent="0.25"/>
  <cols>
    <col min="1" max="1" width="7.42578125" bestFit="1" customWidth="1"/>
    <col min="2" max="2" width="24.28515625" customWidth="1"/>
    <col min="3" max="3" width="24.140625" bestFit="1" customWidth="1"/>
    <col min="4" max="4" width="7.140625" customWidth="1"/>
    <col min="5" max="5" width="10.5703125" bestFit="1" customWidth="1"/>
    <col min="13" max="13" width="6.7109375" customWidth="1"/>
    <col min="14" max="14" width="6.7109375" style="92" customWidth="1"/>
    <col min="15" max="15" width="23.5703125" style="97" customWidth="1"/>
    <col min="16" max="16" width="24.140625" style="9" customWidth="1"/>
    <col min="17" max="17" width="13.28515625" style="13" customWidth="1"/>
  </cols>
  <sheetData>
    <row r="1" spans="1:20" ht="15.7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3"/>
      <c r="O1" s="10"/>
      <c r="P1" s="17"/>
      <c r="Q1" s="15"/>
      <c r="R1" s="11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94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11"/>
      <c r="E3" s="5"/>
      <c r="F3" s="5"/>
      <c r="G3" s="5"/>
      <c r="H3" s="5"/>
      <c r="I3" s="11"/>
      <c r="J3" s="11"/>
      <c r="K3" s="11"/>
      <c r="L3" s="11"/>
      <c r="M3" s="11"/>
      <c r="N3" s="93"/>
      <c r="O3" s="96"/>
      <c r="P3" s="12" t="s">
        <v>134</v>
      </c>
      <c r="Q3" s="25" t="s">
        <v>46</v>
      </c>
      <c r="R3" s="42"/>
      <c r="T3" s="3"/>
    </row>
    <row r="4" spans="1:20" ht="19.5" thickBot="1" x14ac:dyDescent="0.35">
      <c r="A4" s="22"/>
      <c r="B4" s="111" t="s">
        <v>87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77"/>
      <c r="N4" s="93"/>
      <c r="O4" s="96" t="s">
        <v>5</v>
      </c>
      <c r="P4" s="17">
        <f>Sojaerijuhtivused!$B$38</f>
        <v>0.13</v>
      </c>
      <c r="Q4" s="15"/>
      <c r="R4" s="42"/>
    </row>
    <row r="5" spans="1:20" ht="16.5" thickBot="1" x14ac:dyDescent="0.3">
      <c r="A5" s="22"/>
      <c r="B5" s="114" t="s">
        <v>133</v>
      </c>
      <c r="C5" s="132"/>
      <c r="D5" s="115"/>
      <c r="E5" s="118" t="s">
        <v>86</v>
      </c>
      <c r="F5" s="119"/>
      <c r="G5" s="119"/>
      <c r="H5" s="119"/>
      <c r="I5" s="119"/>
      <c r="J5" s="119"/>
      <c r="K5" s="119"/>
      <c r="L5" s="134"/>
      <c r="M5" s="11"/>
      <c r="N5" s="93"/>
      <c r="O5" s="96"/>
      <c r="P5" s="17"/>
      <c r="Q5" s="15"/>
      <c r="R5" s="42"/>
    </row>
    <row r="6" spans="1:20" s="2" customFormat="1" ht="15.75" customHeight="1" thickBot="1" x14ac:dyDescent="0.3">
      <c r="A6" s="23"/>
      <c r="B6" s="127"/>
      <c r="C6" s="133"/>
      <c r="D6" s="128"/>
      <c r="E6" s="81">
        <v>100</v>
      </c>
      <c r="F6" s="81">
        <v>150</v>
      </c>
      <c r="G6" s="82">
        <v>175</v>
      </c>
      <c r="H6" s="82">
        <v>200</v>
      </c>
      <c r="I6" s="82">
        <v>250</v>
      </c>
      <c r="J6" s="82">
        <v>300</v>
      </c>
      <c r="K6" s="83">
        <v>350</v>
      </c>
      <c r="L6" s="84">
        <v>400</v>
      </c>
      <c r="M6" s="11"/>
      <c r="N6" s="93"/>
      <c r="O6" s="96"/>
      <c r="P6" s="7"/>
      <c r="Q6" s="6"/>
      <c r="R6" s="26"/>
    </row>
    <row r="7" spans="1:20" ht="19.5" customHeight="1" x14ac:dyDescent="0.25">
      <c r="A7" s="22"/>
      <c r="B7" s="114" t="s">
        <v>135</v>
      </c>
      <c r="C7" s="75" t="s">
        <v>81</v>
      </c>
      <c r="D7" s="78">
        <f>Sojaerijuhtivused!$B$17</f>
        <v>5.6000000000000001E-2</v>
      </c>
      <c r="E7" s="69">
        <f>1/(E6*0.001/D7+P14)</f>
        <v>0.41395623891188643</v>
      </c>
      <c r="F7" s="70">
        <f>1/(F6*0.001/D7+P14)</f>
        <v>0.30224525043177897</v>
      </c>
      <c r="G7" s="70">
        <f>1/(G6*0.001/D7+P14)</f>
        <v>0.26631158455392806</v>
      </c>
      <c r="H7" s="70">
        <f>1/(H6*0.001/D7+P14)</f>
        <v>0.23801428085685139</v>
      </c>
      <c r="I7" s="70">
        <f>1/(I6*0.001/D7+P14)</f>
        <v>0.19629837352776219</v>
      </c>
      <c r="J7" s="70">
        <f>1/(J6*0.001/D7+P14)</f>
        <v>0.16702457647339539</v>
      </c>
      <c r="K7" s="70">
        <f>1/(K6*0.001/D7+P14)</f>
        <v>0.14534883720930231</v>
      </c>
      <c r="L7" s="71">
        <f>1/(L6*0.001/D7+P14)</f>
        <v>0.12865282117257856</v>
      </c>
      <c r="M7" s="11"/>
      <c r="N7" s="93"/>
      <c r="O7" s="44" t="s">
        <v>107</v>
      </c>
      <c r="P7" s="17">
        <f>Sojaerijuhtivused!$B$28</f>
        <v>0.25</v>
      </c>
      <c r="Q7" s="15">
        <v>30</v>
      </c>
      <c r="R7" s="42"/>
    </row>
    <row r="8" spans="1:20" ht="36" customHeight="1" x14ac:dyDescent="0.25">
      <c r="A8" s="22"/>
      <c r="B8" s="127"/>
      <c r="C8" s="74" t="s">
        <v>82</v>
      </c>
      <c r="D8" s="79">
        <f>Sojaerijuhtivused!$B$18</f>
        <v>5.3999999999999999E-2</v>
      </c>
      <c r="E8" s="72">
        <f>1/(E6*0.001/D8+P14)</f>
        <v>0.40292493657663031</v>
      </c>
      <c r="F8" s="64">
        <f>1/(F6*0.001/D8+P14)</f>
        <v>0.29344636452559508</v>
      </c>
      <c r="G8" s="64">
        <f>1/(G6*0.001/D8+P14)</f>
        <v>0.2583484833987178</v>
      </c>
      <c r="H8" s="64">
        <f>1/(H6*0.001/D8+P14)</f>
        <v>0.23074950858900947</v>
      </c>
      <c r="I8" s="64">
        <f>1/(I6*0.001/D8+P14)</f>
        <v>0.19012745581297091</v>
      </c>
      <c r="J8" s="64">
        <f>1/(J6*0.001/D8+P14)</f>
        <v>0.16166696604993713</v>
      </c>
      <c r="K8" s="64">
        <f>1/(K6*0.001/D8+P14)</f>
        <v>0.14061767616269985</v>
      </c>
      <c r="L8" s="65">
        <f>1/(L6*0.001/D8+P14)</f>
        <v>0.12441822957467395</v>
      </c>
      <c r="M8" s="11"/>
      <c r="N8" s="93"/>
      <c r="O8" s="44" t="s">
        <v>1</v>
      </c>
      <c r="P8" s="17">
        <f>Sojaerijuhtivused!$B$22</f>
        <v>0.06</v>
      </c>
      <c r="Q8" s="15">
        <v>15</v>
      </c>
      <c r="R8" s="42"/>
    </row>
    <row r="9" spans="1:20" ht="39" customHeight="1" thickBot="1" x14ac:dyDescent="0.3">
      <c r="A9" s="22"/>
      <c r="B9" s="116"/>
      <c r="C9" s="76" t="s">
        <v>85</v>
      </c>
      <c r="D9" s="80">
        <f>Sojaerijuhtivused!$B$19</f>
        <v>5.5E-2</v>
      </c>
      <c r="E9" s="73">
        <f>1/(E6*0.001/D9+P14)</f>
        <v>0.40846639435573706</v>
      </c>
      <c r="F9" s="67">
        <f>1/(F6*0.001/D9+P14)</f>
        <v>0.29786081776333606</v>
      </c>
      <c r="G9" s="67">
        <f>1/(G6*0.001/D9+P14)</f>
        <v>0.26234199856904361</v>
      </c>
      <c r="H9" s="67">
        <f>1/(H6*0.001/D9+P14)</f>
        <v>0.23439164713402941</v>
      </c>
      <c r="I9" s="67">
        <f>1/(I6*0.001/D9+P14)</f>
        <v>0.193219743544704</v>
      </c>
      <c r="J9" s="67">
        <f>1/(J6*0.001/D9+P14)</f>
        <v>0.16435081428357987</v>
      </c>
      <c r="K9" s="67">
        <f>1/(K6*0.001/D9+P14)</f>
        <v>0.14298713115819575</v>
      </c>
      <c r="L9" s="68">
        <f>1/(L6*0.001/D9+P14)</f>
        <v>0.12653859427125272</v>
      </c>
      <c r="M9" s="11"/>
      <c r="N9" s="93"/>
      <c r="O9" s="96" t="s">
        <v>51</v>
      </c>
      <c r="P9" s="17">
        <v>99999</v>
      </c>
      <c r="Q9" s="15">
        <v>0</v>
      </c>
      <c r="R9" s="42"/>
    </row>
    <row r="10" spans="1:20" ht="15.75" x14ac:dyDescent="0.25">
      <c r="A10" s="22"/>
      <c r="B10" s="58"/>
      <c r="C10" s="58"/>
      <c r="D10" s="59"/>
      <c r="E10" s="11"/>
      <c r="F10" s="11"/>
      <c r="G10" s="11"/>
      <c r="H10" s="11"/>
      <c r="I10" s="11"/>
      <c r="J10" s="11"/>
      <c r="K10" s="11"/>
      <c r="L10" s="11"/>
      <c r="M10" s="11"/>
      <c r="N10" s="93"/>
      <c r="O10" s="96" t="s">
        <v>52</v>
      </c>
      <c r="P10" s="17">
        <v>99999</v>
      </c>
      <c r="Q10" s="15">
        <v>0</v>
      </c>
      <c r="R10" s="42"/>
    </row>
    <row r="11" spans="1:20" ht="43.5" customHeight="1" x14ac:dyDescent="0.25">
      <c r="A11" s="22"/>
      <c r="B11" s="58"/>
      <c r="C11" s="58"/>
      <c r="D11" s="59"/>
      <c r="E11" s="11"/>
      <c r="F11" s="11"/>
      <c r="G11" s="11"/>
      <c r="H11" s="11"/>
      <c r="I11" s="11"/>
      <c r="J11" s="11"/>
      <c r="K11" s="11"/>
      <c r="L11" s="11"/>
      <c r="M11" s="11"/>
      <c r="N11" s="93"/>
      <c r="O11" s="96"/>
      <c r="P11" s="17"/>
      <c r="Q11" s="15"/>
      <c r="R11" s="42"/>
    </row>
    <row r="12" spans="1:20" x14ac:dyDescent="0.25">
      <c r="A12" s="2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3"/>
      <c r="O12" s="96" t="s">
        <v>6</v>
      </c>
      <c r="P12" s="17">
        <f>P4</f>
        <v>0.13</v>
      </c>
      <c r="Q12" s="15"/>
      <c r="R12" s="42"/>
    </row>
    <row r="13" spans="1:20" x14ac:dyDescent="0.25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3"/>
      <c r="O13" s="96"/>
      <c r="P13" s="17"/>
      <c r="Q13" s="15"/>
      <c r="R13" s="42"/>
    </row>
    <row r="14" spans="1:20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3"/>
      <c r="O14" s="48" t="s">
        <v>142</v>
      </c>
      <c r="P14" s="17">
        <f>P4+Q7*0.001/P7+Q8*0.001/P8+Q9*0.001/P9+Q10*0.001/P10+P12</f>
        <v>0.63</v>
      </c>
      <c r="Q14" s="15"/>
      <c r="R14" s="42"/>
    </row>
    <row r="15" spans="1:20" ht="18.75" customHeight="1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95"/>
      <c r="O15" s="49"/>
      <c r="P15" s="45"/>
      <c r="Q15" s="46"/>
      <c r="R15" s="47"/>
    </row>
    <row r="16" spans="1:20" x14ac:dyDescent="0.25">
      <c r="A16" s="11"/>
      <c r="E16" s="11"/>
      <c r="F16" s="11"/>
      <c r="G16" s="11"/>
      <c r="H16" s="11"/>
      <c r="I16" s="11"/>
      <c r="J16" s="11"/>
      <c r="K16" s="11"/>
      <c r="L16" s="11"/>
      <c r="N16" s="93"/>
      <c r="O16" s="10"/>
      <c r="P16" s="17"/>
      <c r="Q16" s="15"/>
      <c r="R16" s="11"/>
    </row>
  </sheetData>
  <mergeCells count="5">
    <mergeCell ref="B5:D6"/>
    <mergeCell ref="E5:L5"/>
    <mergeCell ref="B7:B9"/>
    <mergeCell ref="O2:R2"/>
    <mergeCell ref="B4:L4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0"/>
  <sheetViews>
    <sheetView topLeftCell="A75" workbookViewId="0">
      <selection activeCell="O89" sqref="O89"/>
    </sheetView>
  </sheetViews>
  <sheetFormatPr defaultRowHeight="15" x14ac:dyDescent="0.25"/>
  <cols>
    <col min="1" max="1" width="7.42578125" bestFit="1" customWidth="1"/>
    <col min="2" max="2" width="24.28515625" customWidth="1"/>
    <col min="3" max="3" width="7.140625" customWidth="1"/>
    <col min="12" max="12" width="19.85546875" bestFit="1" customWidth="1"/>
    <col min="13" max="13" width="23.140625" customWidth="1"/>
    <col min="15" max="15" width="17.5703125" style="92" customWidth="1"/>
    <col min="16" max="16" width="24.28515625" style="9" customWidth="1"/>
    <col min="17" max="17" width="13.28515625" style="13" customWidth="1"/>
  </cols>
  <sheetData>
    <row r="1" spans="1:20" ht="15.7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93"/>
      <c r="P1" s="17"/>
      <c r="Q1" s="15"/>
      <c r="R1" s="11"/>
    </row>
    <row r="2" spans="1:20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8" t="s">
        <v>60</v>
      </c>
      <c r="P2" s="109"/>
      <c r="Q2" s="109"/>
      <c r="R2" s="110"/>
    </row>
    <row r="3" spans="1:20" ht="33.75" thickBot="1" x14ac:dyDescent="0.4">
      <c r="A3" s="22"/>
      <c r="B3" s="11"/>
      <c r="C3" s="11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90"/>
      <c r="P3" s="12" t="s">
        <v>134</v>
      </c>
      <c r="Q3" s="25" t="s">
        <v>46</v>
      </c>
      <c r="R3" s="42"/>
      <c r="T3" s="3"/>
    </row>
    <row r="4" spans="1:20" ht="19.5" thickBot="1" x14ac:dyDescent="0.35">
      <c r="A4" s="22"/>
      <c r="B4" s="111" t="s">
        <v>90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"/>
      <c r="O4" s="90" t="s">
        <v>5</v>
      </c>
      <c r="P4" s="17">
        <f>Sojaerijuhtivused!$B$38</f>
        <v>0.13</v>
      </c>
      <c r="Q4" s="15"/>
      <c r="R4" s="42"/>
    </row>
    <row r="5" spans="1:20" ht="48" thickBot="1" x14ac:dyDescent="0.3">
      <c r="A5" s="22"/>
      <c r="B5" s="114" t="s">
        <v>133</v>
      </c>
      <c r="C5" s="115"/>
      <c r="D5" s="118" t="s">
        <v>56</v>
      </c>
      <c r="E5" s="130"/>
      <c r="F5" s="130"/>
      <c r="G5" s="130"/>
      <c r="H5" s="130"/>
      <c r="I5" s="130"/>
      <c r="J5" s="130"/>
      <c r="K5" s="131"/>
      <c r="L5" s="27" t="s">
        <v>55</v>
      </c>
      <c r="M5" s="55" t="s">
        <v>137</v>
      </c>
      <c r="N5" s="11"/>
      <c r="O5" s="90"/>
      <c r="P5" s="17"/>
      <c r="Q5" s="15"/>
      <c r="R5" s="42"/>
    </row>
    <row r="6" spans="1:20" s="2" customFormat="1" ht="15.75" customHeight="1" thickBot="1" x14ac:dyDescent="0.3">
      <c r="A6" s="23"/>
      <c r="B6" s="116"/>
      <c r="C6" s="117"/>
      <c r="D6" s="81">
        <v>0</v>
      </c>
      <c r="E6" s="81">
        <v>100</v>
      </c>
      <c r="F6" s="82">
        <v>150</v>
      </c>
      <c r="G6" s="82">
        <v>180</v>
      </c>
      <c r="H6" s="82">
        <v>200</v>
      </c>
      <c r="I6" s="82">
        <v>250</v>
      </c>
      <c r="J6" s="83">
        <v>300</v>
      </c>
      <c r="K6" s="84">
        <v>350</v>
      </c>
      <c r="L6" s="28" t="s">
        <v>2</v>
      </c>
      <c r="M6" s="30">
        <f>Sojaerijuhtivused!$B$15</f>
        <v>0.05</v>
      </c>
      <c r="N6" s="6"/>
      <c r="O6" s="90"/>
      <c r="P6" s="7"/>
      <c r="Q6" s="6"/>
      <c r="R6" s="26"/>
    </row>
    <row r="7" spans="1:20" ht="32.25" thickBot="1" x14ac:dyDescent="0.3">
      <c r="A7" s="22"/>
      <c r="B7" s="107" t="s">
        <v>132</v>
      </c>
      <c r="C7" s="105">
        <v>25</v>
      </c>
      <c r="D7" s="102">
        <f>1/(C8+D6*0.001/M6+P14)</f>
        <v>1.21580547112462</v>
      </c>
      <c r="E7" s="103">
        <f>1/(C8+E6*0.001/M6+P14)</f>
        <v>0.35429583702391493</v>
      </c>
      <c r="F7" s="103">
        <f>1/(C8+F6*0.001/M6+P14)</f>
        <v>0.26160889470241988</v>
      </c>
      <c r="G7" s="103">
        <f>1/(C8+G6*0.001/M6+P14)</f>
        <v>0.22611644997173547</v>
      </c>
      <c r="H7" s="103">
        <f>1/(C8+H6*0.001/M6+P14)</f>
        <v>0.20736132711249353</v>
      </c>
      <c r="I7" s="103">
        <f>1/(C8+I6*0.001/M6+P14)</f>
        <v>0.17174753112924002</v>
      </c>
      <c r="J7" s="103">
        <f>1/(C8+J6*0.001/M6+P14)</f>
        <v>0.14657383657017226</v>
      </c>
      <c r="K7" s="104">
        <f>1/(C8+K6*0.001/M6+P14)</f>
        <v>0.12783636944710772</v>
      </c>
      <c r="L7" s="11"/>
      <c r="M7" s="11"/>
      <c r="N7" s="11"/>
      <c r="O7" s="44" t="s">
        <v>0</v>
      </c>
      <c r="P7" s="17">
        <f>Sojaerijuhtivused!$B$4</f>
        <v>2</v>
      </c>
      <c r="Q7" s="15">
        <v>10</v>
      </c>
      <c r="R7" s="42"/>
    </row>
    <row r="8" spans="1:20" ht="63.75" thickBot="1" x14ac:dyDescent="0.3">
      <c r="A8" s="98"/>
      <c r="B8" s="35" t="s">
        <v>139</v>
      </c>
      <c r="C8" s="106">
        <f>IF(C7&gt;=25,0.18,IF(C7&gt;=15,0.17,IF(C7&gt;=10,0.15,IF(C7&gt;=7,0.13,0.11))))</f>
        <v>0.18</v>
      </c>
      <c r="D8" s="100"/>
      <c r="E8" s="100"/>
      <c r="F8" s="100"/>
      <c r="G8" s="100"/>
      <c r="H8" s="100"/>
      <c r="I8" s="100"/>
      <c r="J8" s="100"/>
      <c r="K8" s="100"/>
      <c r="L8" s="11"/>
      <c r="M8" s="11"/>
      <c r="N8" s="11"/>
      <c r="O8" s="44" t="s">
        <v>0</v>
      </c>
      <c r="P8" s="17">
        <f>Sojaerijuhtivused!$B$4</f>
        <v>2</v>
      </c>
      <c r="Q8" s="15">
        <v>10</v>
      </c>
      <c r="R8" s="42"/>
    </row>
    <row r="9" spans="1:20" ht="15" customHeight="1" x14ac:dyDescent="0.25">
      <c r="A9" s="98"/>
      <c r="B9" s="101"/>
      <c r="C9" s="99"/>
      <c r="D9" s="100"/>
      <c r="E9" s="100"/>
      <c r="F9" s="100"/>
      <c r="G9" s="100"/>
      <c r="H9" s="100"/>
      <c r="I9" s="100"/>
      <c r="J9" s="100"/>
      <c r="K9" s="100"/>
      <c r="L9" s="11"/>
      <c r="M9" s="11"/>
      <c r="N9" s="11"/>
      <c r="O9" s="90" t="s">
        <v>14</v>
      </c>
      <c r="P9" s="17">
        <f>Sojaerijuhtivused!$B$11</f>
        <v>0.8</v>
      </c>
      <c r="Q9" s="15">
        <v>370</v>
      </c>
      <c r="R9" s="42"/>
    </row>
    <row r="10" spans="1:20" ht="15.75" x14ac:dyDescent="0.25">
      <c r="A10" s="22"/>
      <c r="B10" s="58"/>
      <c r="C10" s="9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0" t="s">
        <v>52</v>
      </c>
      <c r="P10" s="17">
        <v>99999</v>
      </c>
      <c r="Q10" s="15">
        <v>0</v>
      </c>
      <c r="R10" s="42"/>
    </row>
    <row r="11" spans="1:20" ht="43.5" customHeight="1" x14ac:dyDescent="0.25">
      <c r="A11" s="22"/>
      <c r="B11" s="58"/>
      <c r="C11" s="59"/>
      <c r="D11" s="11"/>
      <c r="E11" s="98"/>
      <c r="F11" s="11"/>
      <c r="G11" s="11"/>
      <c r="H11" s="11"/>
      <c r="I11" s="11"/>
      <c r="J11" s="11"/>
      <c r="K11" s="11"/>
      <c r="L11" s="11"/>
      <c r="M11" s="11"/>
      <c r="N11" s="11"/>
      <c r="O11" s="90"/>
      <c r="P11" s="17"/>
      <c r="Q11" s="15"/>
      <c r="R11" s="42"/>
    </row>
    <row r="12" spans="1:20" ht="65.25" customHeight="1" x14ac:dyDescent="0.25">
      <c r="A12" s="22"/>
      <c r="B12" s="58"/>
      <c r="C12" s="5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0" t="s">
        <v>6</v>
      </c>
      <c r="P12" s="17">
        <f>Sojaerijuhtivused!$B$40</f>
        <v>0.04</v>
      </c>
      <c r="Q12" s="15"/>
      <c r="R12" s="42"/>
    </row>
    <row r="13" spans="1:20" ht="15.75" x14ac:dyDescent="0.25">
      <c r="A13" s="22"/>
      <c r="B13" s="58"/>
      <c r="C13" s="5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0"/>
      <c r="P13" s="17"/>
      <c r="Q13" s="15"/>
      <c r="R13" s="42"/>
    </row>
    <row r="14" spans="1:20" ht="47.25" x14ac:dyDescent="0.25">
      <c r="A14" s="2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48" t="s">
        <v>53</v>
      </c>
      <c r="P14" s="17">
        <f>P4+Q7*0.001/P7+Q8*0.001/P8+Q9*0.001/P9+Q10*0.001/P10+P12</f>
        <v>0.64250000000000007</v>
      </c>
      <c r="Q14" s="15"/>
      <c r="R14" s="42"/>
    </row>
    <row r="15" spans="1:20" ht="15.75" thickBot="1" x14ac:dyDescent="0.3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1"/>
      <c r="P15" s="45"/>
      <c r="Q15" s="46"/>
      <c r="R15" s="47"/>
    </row>
    <row r="16" spans="1:20" ht="15.75" thickBo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3"/>
      <c r="P16" s="17"/>
      <c r="Q16" s="15"/>
      <c r="R16" s="11"/>
    </row>
    <row r="17" spans="1:20" ht="15.75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08" t="s">
        <v>60</v>
      </c>
      <c r="P17" s="109"/>
      <c r="Q17" s="109"/>
      <c r="R17" s="110"/>
    </row>
    <row r="18" spans="1:20" ht="33.75" thickBot="1" x14ac:dyDescent="0.4">
      <c r="A18" s="22"/>
      <c r="B18" s="11"/>
      <c r="C18" s="11"/>
      <c r="D18" s="5"/>
      <c r="E18" s="5"/>
      <c r="F18" s="5"/>
      <c r="G18" s="5"/>
      <c r="H18" s="11"/>
      <c r="I18" s="11"/>
      <c r="J18" s="11"/>
      <c r="K18" s="11"/>
      <c r="L18" s="11"/>
      <c r="M18" s="11"/>
      <c r="N18" s="11"/>
      <c r="O18" s="90"/>
      <c r="P18" s="12" t="s">
        <v>134</v>
      </c>
      <c r="Q18" s="25" t="s">
        <v>46</v>
      </c>
      <c r="R18" s="42"/>
      <c r="T18" s="3"/>
    </row>
    <row r="19" spans="1:20" ht="19.5" thickBot="1" x14ac:dyDescent="0.35">
      <c r="A19" s="22"/>
      <c r="B19" s="111" t="s">
        <v>89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11"/>
      <c r="O19" s="90" t="s">
        <v>5</v>
      </c>
      <c r="P19" s="17">
        <f>Sojaerijuhtivused!$B$38</f>
        <v>0.13</v>
      </c>
      <c r="Q19" s="15"/>
      <c r="R19" s="42"/>
    </row>
    <row r="20" spans="1:20" ht="48" thickBot="1" x14ac:dyDescent="0.3">
      <c r="A20" s="22"/>
      <c r="B20" s="114" t="s">
        <v>133</v>
      </c>
      <c r="C20" s="115"/>
      <c r="D20" s="118" t="s">
        <v>56</v>
      </c>
      <c r="E20" s="130"/>
      <c r="F20" s="130"/>
      <c r="G20" s="130"/>
      <c r="H20" s="130"/>
      <c r="I20" s="130"/>
      <c r="J20" s="130"/>
      <c r="K20" s="131"/>
      <c r="L20" s="27" t="s">
        <v>55</v>
      </c>
      <c r="M20" s="55" t="s">
        <v>137</v>
      </c>
      <c r="N20" s="11"/>
      <c r="O20" s="90"/>
      <c r="P20" s="17"/>
      <c r="Q20" s="15"/>
      <c r="R20" s="42"/>
    </row>
    <row r="21" spans="1:20" s="2" customFormat="1" ht="15.75" customHeight="1" thickBot="1" x14ac:dyDescent="0.3">
      <c r="A21" s="23"/>
      <c r="B21" s="116"/>
      <c r="C21" s="117"/>
      <c r="D21" s="31">
        <v>0</v>
      </c>
      <c r="E21" s="31">
        <v>100</v>
      </c>
      <c r="F21" s="32">
        <v>150</v>
      </c>
      <c r="G21" s="32">
        <v>180</v>
      </c>
      <c r="H21" s="32">
        <v>200</v>
      </c>
      <c r="I21" s="32">
        <v>250</v>
      </c>
      <c r="J21" s="33">
        <v>300</v>
      </c>
      <c r="K21" s="34">
        <v>350</v>
      </c>
      <c r="L21" s="28" t="s">
        <v>3</v>
      </c>
      <c r="M21" s="30">
        <f>Sojaerijuhtivused!$B$16</f>
        <v>0.04</v>
      </c>
      <c r="N21" s="6"/>
      <c r="O21" s="90"/>
      <c r="P21" s="7"/>
      <c r="Q21" s="6"/>
      <c r="R21" s="26"/>
    </row>
    <row r="22" spans="1:20" ht="32.25" thickBot="1" x14ac:dyDescent="0.3">
      <c r="A22" s="22"/>
      <c r="B22" s="107" t="s">
        <v>132</v>
      </c>
      <c r="C22" s="105">
        <v>25</v>
      </c>
      <c r="D22" s="102">
        <f>1/(C23+D21*0.001/M21+P29)</f>
        <v>1.21580547112462</v>
      </c>
      <c r="E22" s="103">
        <f>1/(C23+E21*0.001/M21+P29)</f>
        <v>0.30097817908201652</v>
      </c>
      <c r="F22" s="103">
        <f>1/(C23+F21*0.001/M21+P29)</f>
        <v>0.21869874248223073</v>
      </c>
      <c r="G22" s="103">
        <f>1/(C23+G21*0.001/M21+P29)</f>
        <v>0.18788163457022078</v>
      </c>
      <c r="H22" s="103">
        <f>1/(C23+H21*0.001/M21+P29)</f>
        <v>0.17174753112924002</v>
      </c>
      <c r="I22" s="103">
        <f>1/(C23+I21*0.001/M21+P29)</f>
        <v>0.14139271827500885</v>
      </c>
      <c r="J22" s="103">
        <f>1/(C23+J21*0.001/M21+P29)</f>
        <v>0.12015620306398318</v>
      </c>
      <c r="K22" s="104">
        <f>1/(C23+K21*0.001/M21+P29)</f>
        <v>0.10446591799425438</v>
      </c>
      <c r="L22" s="11"/>
      <c r="M22" s="11"/>
      <c r="N22" s="11"/>
      <c r="O22" s="44" t="s">
        <v>0</v>
      </c>
      <c r="P22" s="17">
        <f>Sojaerijuhtivused!$B$4</f>
        <v>2</v>
      </c>
      <c r="Q22" s="15">
        <v>10</v>
      </c>
      <c r="R22" s="42"/>
    </row>
    <row r="23" spans="1:20" ht="48" thickBot="1" x14ac:dyDescent="0.3">
      <c r="A23" s="22"/>
      <c r="B23" s="35" t="s">
        <v>131</v>
      </c>
      <c r="C23" s="106">
        <f>IF(C22&gt;=25,0.18,IF(C22&gt;=15,0.17,IF(C22&gt;=10,0.15,IF(C22&gt;=7,0.13,0.11))))</f>
        <v>0.18</v>
      </c>
      <c r="D23" s="100"/>
      <c r="E23" s="100"/>
      <c r="F23" s="100"/>
      <c r="G23" s="100"/>
      <c r="H23" s="100"/>
      <c r="I23" s="100"/>
      <c r="J23" s="100"/>
      <c r="K23" s="100"/>
      <c r="L23" s="11"/>
      <c r="M23" s="11"/>
      <c r="N23" s="11"/>
      <c r="O23" s="44" t="s">
        <v>0</v>
      </c>
      <c r="P23" s="17">
        <f>Sojaerijuhtivused!$B$4</f>
        <v>2</v>
      </c>
      <c r="Q23" s="15">
        <v>10</v>
      </c>
      <c r="R23" s="42"/>
    </row>
    <row r="24" spans="1:20" ht="15" customHeight="1" x14ac:dyDescent="0.25">
      <c r="A24" s="22"/>
      <c r="B24" s="101"/>
      <c r="C24" s="99"/>
      <c r="D24" s="100"/>
      <c r="E24" s="100"/>
      <c r="F24" s="100"/>
      <c r="G24" s="100"/>
      <c r="H24" s="100"/>
      <c r="I24" s="100"/>
      <c r="J24" s="100"/>
      <c r="K24" s="100"/>
      <c r="L24" s="11"/>
      <c r="M24" s="11"/>
      <c r="N24" s="11"/>
      <c r="O24" s="90" t="s">
        <v>14</v>
      </c>
      <c r="P24" s="17">
        <f>Sojaerijuhtivused!$B$11</f>
        <v>0.8</v>
      </c>
      <c r="Q24" s="15">
        <v>370</v>
      </c>
      <c r="R24" s="42"/>
    </row>
    <row r="25" spans="1:20" ht="15.75" x14ac:dyDescent="0.25">
      <c r="A25" s="22"/>
      <c r="B25" s="58"/>
      <c r="C25" s="9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0" t="s">
        <v>52</v>
      </c>
      <c r="P25" s="17">
        <v>99999</v>
      </c>
      <c r="Q25" s="15">
        <v>0</v>
      </c>
      <c r="R25" s="42"/>
    </row>
    <row r="26" spans="1:20" ht="43.5" customHeight="1" x14ac:dyDescent="0.25">
      <c r="A26" s="22"/>
      <c r="B26" s="58"/>
      <c r="C26" s="5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0"/>
      <c r="P26" s="17"/>
      <c r="Q26" s="15"/>
      <c r="R26" s="42"/>
    </row>
    <row r="27" spans="1:20" ht="65.25" customHeight="1" x14ac:dyDescent="0.25">
      <c r="A27" s="22"/>
      <c r="B27" s="58"/>
      <c r="C27" s="5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0" t="s">
        <v>6</v>
      </c>
      <c r="P27" s="17">
        <f>Sojaerijuhtivused!$B$40</f>
        <v>0.04</v>
      </c>
      <c r="Q27" s="15"/>
      <c r="R27" s="42"/>
    </row>
    <row r="28" spans="1:20" ht="15.75" x14ac:dyDescent="0.25">
      <c r="A28" s="22"/>
      <c r="B28" s="58"/>
      <c r="C28" s="5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90"/>
      <c r="P28" s="17"/>
      <c r="Q28" s="15"/>
      <c r="R28" s="42"/>
    </row>
    <row r="29" spans="1:20" ht="47.25" x14ac:dyDescent="0.25">
      <c r="A29" s="2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8" t="s">
        <v>53</v>
      </c>
      <c r="P29" s="17">
        <f>P19+Q22*0.001/P22+Q23*0.001/P23+Q24*0.001/P24+Q25*0.001/P25+P27</f>
        <v>0.64250000000000007</v>
      </c>
      <c r="Q29" s="15"/>
      <c r="R29" s="42"/>
    </row>
    <row r="30" spans="1:20" ht="15.75" thickBot="1" x14ac:dyDescent="0.3">
      <c r="A30" s="24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91"/>
      <c r="P30" s="45"/>
      <c r="Q30" s="46"/>
      <c r="R30" s="47"/>
    </row>
    <row r="31" spans="1:20" ht="15.75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3"/>
      <c r="P31" s="17"/>
      <c r="Q31" s="15"/>
      <c r="R31" s="11"/>
    </row>
    <row r="32" spans="1:20" ht="15.75" thickBot="1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08" t="s">
        <v>60</v>
      </c>
      <c r="P32" s="109"/>
      <c r="Q32" s="109"/>
      <c r="R32" s="110"/>
    </row>
    <row r="33" spans="1:20" ht="33.75" thickBot="1" x14ac:dyDescent="0.4">
      <c r="A33" s="22"/>
      <c r="B33" s="11"/>
      <c r="C33" s="11"/>
      <c r="D33" s="5"/>
      <c r="E33" s="5"/>
      <c r="F33" s="5"/>
      <c r="G33" s="5"/>
      <c r="H33" s="11"/>
      <c r="I33" s="11"/>
      <c r="J33" s="11"/>
      <c r="K33" s="11"/>
      <c r="L33" s="11"/>
      <c r="M33" s="11"/>
      <c r="N33" s="11"/>
      <c r="O33" s="90"/>
      <c r="P33" s="12" t="s">
        <v>134</v>
      </c>
      <c r="Q33" s="25" t="s">
        <v>46</v>
      </c>
      <c r="R33" s="42"/>
      <c r="T33" s="3"/>
    </row>
    <row r="34" spans="1:20" ht="19.5" thickBot="1" x14ac:dyDescent="0.35">
      <c r="A34" s="22"/>
      <c r="B34" s="111" t="s">
        <v>91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3"/>
      <c r="N34" s="11"/>
      <c r="O34" s="90" t="s">
        <v>5</v>
      </c>
      <c r="P34" s="17">
        <f>Sojaerijuhtivused!$B$38</f>
        <v>0.13</v>
      </c>
      <c r="Q34" s="15"/>
      <c r="R34" s="42"/>
    </row>
    <row r="35" spans="1:20" ht="48" thickBot="1" x14ac:dyDescent="0.3">
      <c r="A35" s="22"/>
      <c r="B35" s="114" t="s">
        <v>133</v>
      </c>
      <c r="C35" s="115"/>
      <c r="D35" s="118" t="s">
        <v>56</v>
      </c>
      <c r="E35" s="130"/>
      <c r="F35" s="130"/>
      <c r="G35" s="130"/>
      <c r="H35" s="130"/>
      <c r="I35" s="130"/>
      <c r="J35" s="130"/>
      <c r="K35" s="131"/>
      <c r="L35" s="27" t="s">
        <v>55</v>
      </c>
      <c r="M35" s="55" t="s">
        <v>137</v>
      </c>
      <c r="N35" s="11"/>
      <c r="O35" s="90"/>
      <c r="P35" s="17"/>
      <c r="Q35" s="15"/>
      <c r="R35" s="42"/>
    </row>
    <row r="36" spans="1:20" s="2" customFormat="1" ht="15.75" customHeight="1" thickBot="1" x14ac:dyDescent="0.3">
      <c r="A36" s="23"/>
      <c r="B36" s="116"/>
      <c r="C36" s="117"/>
      <c r="D36" s="31">
        <v>0</v>
      </c>
      <c r="E36" s="31">
        <v>100</v>
      </c>
      <c r="F36" s="32">
        <v>150</v>
      </c>
      <c r="G36" s="32">
        <v>180</v>
      </c>
      <c r="H36" s="32">
        <v>200</v>
      </c>
      <c r="I36" s="32">
        <v>250</v>
      </c>
      <c r="J36" s="33">
        <v>300</v>
      </c>
      <c r="K36" s="34">
        <v>350</v>
      </c>
      <c r="L36" s="28" t="s">
        <v>37</v>
      </c>
      <c r="M36" s="30">
        <f>Sojaerijuhtivused!$B$17</f>
        <v>5.6000000000000001E-2</v>
      </c>
      <c r="N36" s="6"/>
      <c r="O36" s="90"/>
      <c r="P36" s="7"/>
      <c r="Q36" s="6"/>
      <c r="R36" s="26"/>
    </row>
    <row r="37" spans="1:20" ht="32.25" thickBot="1" x14ac:dyDescent="0.3">
      <c r="A37" s="22"/>
      <c r="B37" s="107" t="s">
        <v>132</v>
      </c>
      <c r="C37" s="105">
        <v>25</v>
      </c>
      <c r="D37" s="102">
        <f>1/(C38+D36*0.001/M36+P44)</f>
        <v>0.86393088552915764</v>
      </c>
      <c r="E37" s="103">
        <f>1/(C38+E36*0.001/M36+P44)</f>
        <v>0.3397645916757675</v>
      </c>
      <c r="F37" s="103">
        <f>1/(C38+F36*0.001/M36+P44)</f>
        <v>0.26068336281538029</v>
      </c>
      <c r="G37" s="103">
        <f>1/(C38+G36*0.001/M36+P44)</f>
        <v>0.22873948206845846</v>
      </c>
      <c r="H37" s="103">
        <f>1/(C38+H36*0.001/M36+P44)</f>
        <v>0.21146439090703117</v>
      </c>
      <c r="I37" s="103">
        <f>1/(C38+I36*0.001/M36+P44)</f>
        <v>0.17787942316244204</v>
      </c>
      <c r="J37" s="103">
        <f>1/(C38+J36*0.001/M36+P44)</f>
        <v>0.15350035634011294</v>
      </c>
      <c r="K37" s="104">
        <f>1/(C38+K36*0.001/M36+P44)</f>
        <v>0.13499831252109348</v>
      </c>
      <c r="L37" s="11"/>
      <c r="M37" s="11"/>
      <c r="N37" s="11"/>
      <c r="O37" s="44" t="s">
        <v>0</v>
      </c>
      <c r="P37" s="17">
        <f>Sojaerijuhtivused!$B$4</f>
        <v>2</v>
      </c>
      <c r="Q37" s="15">
        <v>10</v>
      </c>
      <c r="R37" s="42"/>
    </row>
    <row r="38" spans="1:20" ht="63.75" thickBot="1" x14ac:dyDescent="0.3">
      <c r="A38" s="22"/>
      <c r="B38" s="35" t="s">
        <v>139</v>
      </c>
      <c r="C38" s="106">
        <f>IF(C37&gt;=25,0.18,IF(C37&gt;=15,0.17,IF(C37&gt;=10,0.15,IF(C37&gt;=7,0.13,0.11))))</f>
        <v>0.18</v>
      </c>
      <c r="D38" s="100"/>
      <c r="E38" s="100"/>
      <c r="F38" s="100"/>
      <c r="G38" s="100"/>
      <c r="H38" s="100"/>
      <c r="I38" s="100"/>
      <c r="J38" s="100"/>
      <c r="K38" s="100"/>
      <c r="L38" s="11"/>
      <c r="M38" s="11"/>
      <c r="N38" s="11"/>
      <c r="O38" s="44" t="s">
        <v>1</v>
      </c>
      <c r="P38" s="17">
        <f>Sojaerijuhtivused!$B$22</f>
        <v>0.06</v>
      </c>
      <c r="Q38" s="15">
        <v>15</v>
      </c>
      <c r="R38" s="42"/>
    </row>
    <row r="39" spans="1:20" ht="15" customHeight="1" x14ac:dyDescent="0.25">
      <c r="A39" s="22"/>
      <c r="B39" s="101"/>
      <c r="C39" s="99"/>
      <c r="D39" s="100"/>
      <c r="E39" s="100"/>
      <c r="F39" s="100"/>
      <c r="G39" s="100"/>
      <c r="H39" s="100"/>
      <c r="I39" s="100"/>
      <c r="J39" s="100"/>
      <c r="K39" s="100"/>
      <c r="L39" s="11"/>
      <c r="M39" s="11"/>
      <c r="N39" s="11"/>
      <c r="O39" s="90" t="s">
        <v>14</v>
      </c>
      <c r="P39" s="17">
        <f>Sojaerijuhtivused!$B$11</f>
        <v>0.8</v>
      </c>
      <c r="Q39" s="15">
        <v>370</v>
      </c>
      <c r="R39" s="42"/>
    </row>
    <row r="40" spans="1:20" ht="15.75" x14ac:dyDescent="0.25">
      <c r="A40" s="22"/>
      <c r="B40" s="58"/>
      <c r="C40" s="99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90" t="s">
        <v>52</v>
      </c>
      <c r="P40" s="17">
        <v>99999</v>
      </c>
      <c r="Q40" s="15">
        <v>0</v>
      </c>
      <c r="R40" s="42"/>
    </row>
    <row r="41" spans="1:20" ht="43.5" customHeight="1" x14ac:dyDescent="0.25">
      <c r="A41" s="22"/>
      <c r="B41" s="58"/>
      <c r="C41" s="59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90"/>
      <c r="P41" s="17"/>
      <c r="Q41" s="15"/>
      <c r="R41" s="42"/>
    </row>
    <row r="42" spans="1:20" ht="65.25" customHeight="1" x14ac:dyDescent="0.25">
      <c r="A42" s="22"/>
      <c r="B42" s="58"/>
      <c r="C42" s="5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90" t="s">
        <v>6</v>
      </c>
      <c r="P42" s="17">
        <f>P34</f>
        <v>0.13</v>
      </c>
      <c r="Q42" s="15"/>
      <c r="R42" s="42"/>
    </row>
    <row r="43" spans="1:20" ht="15.75" x14ac:dyDescent="0.25">
      <c r="A43" s="22"/>
      <c r="B43" s="58"/>
      <c r="C43" s="5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0"/>
      <c r="P43" s="17"/>
      <c r="Q43" s="15"/>
      <c r="R43" s="42"/>
    </row>
    <row r="44" spans="1:20" ht="47.25" x14ac:dyDescent="0.25">
      <c r="A44" s="2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8" t="s">
        <v>53</v>
      </c>
      <c r="P44" s="17">
        <f>P34+Q37*0.001/P37+Q38*0.001/P38+Q39*0.001/P39+Q40*0.001/P40+P42</f>
        <v>0.97749999999999992</v>
      </c>
      <c r="Q44" s="15"/>
      <c r="R44" s="42"/>
    </row>
    <row r="45" spans="1:20" ht="15.75" thickBot="1" x14ac:dyDescent="0.3">
      <c r="A45" s="2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91"/>
      <c r="P45" s="45"/>
      <c r="Q45" s="46"/>
      <c r="R45" s="47"/>
    </row>
    <row r="46" spans="1:20" ht="15.75" thickBot="1" x14ac:dyDescent="0.3"/>
    <row r="47" spans="1:20" ht="15.75" thickBot="1" x14ac:dyDescent="0.3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108" t="s">
        <v>60</v>
      </c>
      <c r="P47" s="109"/>
      <c r="Q47" s="109"/>
      <c r="R47" s="110"/>
    </row>
    <row r="48" spans="1:20" ht="33.75" thickBot="1" x14ac:dyDescent="0.4">
      <c r="A48" s="22"/>
      <c r="B48" s="11"/>
      <c r="C48" s="11"/>
      <c r="D48" s="5"/>
      <c r="E48" s="5"/>
      <c r="F48" s="5"/>
      <c r="G48" s="5"/>
      <c r="H48" s="11"/>
      <c r="I48" s="11"/>
      <c r="J48" s="11"/>
      <c r="K48" s="11"/>
      <c r="L48" s="11"/>
      <c r="M48" s="11"/>
      <c r="N48" s="11"/>
      <c r="O48" s="90"/>
      <c r="P48" s="12" t="s">
        <v>134</v>
      </c>
      <c r="Q48" s="25" t="s">
        <v>46</v>
      </c>
      <c r="R48" s="42"/>
      <c r="T48" s="3"/>
    </row>
    <row r="49" spans="1:20" ht="19.5" thickBot="1" x14ac:dyDescent="0.35">
      <c r="A49" s="22"/>
      <c r="B49" s="111" t="s">
        <v>28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3"/>
      <c r="N49" s="11"/>
      <c r="O49" s="90" t="s">
        <v>5</v>
      </c>
      <c r="P49" s="17">
        <f>Sojaerijuhtivused!$B$38</f>
        <v>0.13</v>
      </c>
      <c r="Q49" s="15"/>
      <c r="R49" s="42"/>
    </row>
    <row r="50" spans="1:20" ht="48" thickBot="1" x14ac:dyDescent="0.3">
      <c r="A50" s="22"/>
      <c r="B50" s="114" t="s">
        <v>133</v>
      </c>
      <c r="C50" s="115"/>
      <c r="D50" s="118" t="s">
        <v>56</v>
      </c>
      <c r="E50" s="130"/>
      <c r="F50" s="130"/>
      <c r="G50" s="130"/>
      <c r="H50" s="130"/>
      <c r="I50" s="130"/>
      <c r="J50" s="130"/>
      <c r="K50" s="131"/>
      <c r="L50" s="27" t="s">
        <v>55</v>
      </c>
      <c r="M50" s="55" t="s">
        <v>137</v>
      </c>
      <c r="N50" s="11"/>
      <c r="O50" s="90"/>
      <c r="P50" s="17"/>
      <c r="Q50" s="15"/>
      <c r="R50" s="42"/>
    </row>
    <row r="51" spans="1:20" s="2" customFormat="1" ht="15.75" customHeight="1" thickBot="1" x14ac:dyDescent="0.3">
      <c r="A51" s="23"/>
      <c r="B51" s="116"/>
      <c r="C51" s="117"/>
      <c r="D51" s="31">
        <v>0</v>
      </c>
      <c r="E51" s="31">
        <v>100</v>
      </c>
      <c r="F51" s="32">
        <v>150</v>
      </c>
      <c r="G51" s="32">
        <v>180</v>
      </c>
      <c r="H51" s="32">
        <v>200</v>
      </c>
      <c r="I51" s="32">
        <v>250</v>
      </c>
      <c r="J51" s="33">
        <v>300</v>
      </c>
      <c r="K51" s="34">
        <v>350</v>
      </c>
      <c r="L51" s="28" t="s">
        <v>2</v>
      </c>
      <c r="M51" s="30">
        <f>Sojaerijuhtivused!$B$15</f>
        <v>0.05</v>
      </c>
      <c r="N51" s="6"/>
      <c r="O51" s="90"/>
      <c r="P51" s="7"/>
      <c r="Q51" s="6"/>
      <c r="R51" s="26"/>
    </row>
    <row r="52" spans="1:20" ht="15" customHeight="1" x14ac:dyDescent="0.25">
      <c r="A52" s="22"/>
      <c r="B52" s="121" t="s">
        <v>59</v>
      </c>
      <c r="C52" s="38">
        <v>250</v>
      </c>
      <c r="D52" s="69">
        <f>1/(C52*0.001/C56+D51*0.001/M51+P59)</f>
        <v>2.030456852791878</v>
      </c>
      <c r="E52" s="70">
        <f>1/(C52*0.001/C56+E51*0.001/M51+P59)</f>
        <v>0.40120361083249745</v>
      </c>
      <c r="F52" s="70">
        <f>1/(C52*0.001/C56+F51*0.001/M51+P59)</f>
        <v>0.28632784538296352</v>
      </c>
      <c r="G52" s="70">
        <f>1/(C52*0.001/C56+G51*0.001/M51+P59)</f>
        <v>0.24434941967012833</v>
      </c>
      <c r="H52" s="70">
        <f>1/(C52*0.001/C56+H51*0.001/M51+P59)</f>
        <v>0.22259321090706735</v>
      </c>
      <c r="I52" s="70">
        <f>1/(C52*0.001/C56+I51*0.001/M51+P59)</f>
        <v>0.18206645425580337</v>
      </c>
      <c r="J52" s="70">
        <f>1/(C52*0.001/C56+J51*0.001/M51+P59)</f>
        <v>0.15402387370042359</v>
      </c>
      <c r="K52" s="71">
        <f>1/(C52*0.001/C56+K51*0.001/M51+P59)</f>
        <v>0.13346680013346682</v>
      </c>
      <c r="L52" s="11"/>
      <c r="M52" s="11"/>
      <c r="N52" s="11"/>
      <c r="O52" s="44" t="s">
        <v>0</v>
      </c>
      <c r="P52" s="17">
        <f>Sojaerijuhtivused!$B$4</f>
        <v>2</v>
      </c>
      <c r="Q52" s="15">
        <v>10</v>
      </c>
      <c r="R52" s="42"/>
    </row>
    <row r="53" spans="1:20" ht="15" customHeight="1" x14ac:dyDescent="0.25">
      <c r="A53" s="22"/>
      <c r="B53" s="122"/>
      <c r="C53" s="39">
        <v>430</v>
      </c>
      <c r="D53" s="72">
        <f>1/(C53*0.001/C56+D51*0.001/M51+P59)</f>
        <v>1.3937282229965156</v>
      </c>
      <c r="E53" s="64">
        <f>1/(C53*0.001/C56+E51*0.001/M51+P59)</f>
        <v>0.36798528058877644</v>
      </c>
      <c r="F53" s="64">
        <f>1/(C53*0.001/C56+F51*0.001/M51+P59)</f>
        <v>0.26899798251513113</v>
      </c>
      <c r="G53" s="64">
        <f>1/(C53*0.001/C56+G51*0.001/M51+P59)</f>
        <v>0.23161551823972212</v>
      </c>
      <c r="H53" s="64">
        <f>1/(C53*0.001/C56+H51*0.001/M51+P59)</f>
        <v>0.21197668256491789</v>
      </c>
      <c r="I53" s="64">
        <f>1/(C53*0.001/C56+I51*0.001/M51+P59)</f>
        <v>0.17490161783996505</v>
      </c>
      <c r="J53" s="64">
        <f>1/(C53*0.001/C56+J51*0.001/M51+P59)</f>
        <v>0.14886490509862305</v>
      </c>
      <c r="K53" s="65">
        <f>1/(C53*0.001/C56+K51*0.001/M51+P59)</f>
        <v>0.12957563977972142</v>
      </c>
      <c r="L53" s="11"/>
      <c r="M53" s="11"/>
      <c r="N53" s="11"/>
      <c r="O53" s="44" t="s">
        <v>0</v>
      </c>
      <c r="P53" s="17">
        <f>Sojaerijuhtivused!$B$4</f>
        <v>2</v>
      </c>
      <c r="Q53" s="15">
        <v>10</v>
      </c>
      <c r="R53" s="42"/>
    </row>
    <row r="54" spans="1:20" ht="15" customHeight="1" thickBot="1" x14ac:dyDescent="0.3">
      <c r="A54" s="22"/>
      <c r="B54" s="123"/>
      <c r="C54" s="40">
        <v>500</v>
      </c>
      <c r="D54" s="73">
        <f>1/(C54*0.001/C56+D51*0.001/M51+P59)</f>
        <v>1.2422360248447204</v>
      </c>
      <c r="E54" s="67">
        <f>1/(C54*0.001/C56+E51*0.001/M51+P59)</f>
        <v>0.35650623885918004</v>
      </c>
      <c r="F54" s="67">
        <f>1/(C54*0.001/C56+F51*0.001/M51+P59)</f>
        <v>0.26281208935611039</v>
      </c>
      <c r="G54" s="67">
        <f>1/(C54*0.001/C56+G51*0.001/M51+P59)</f>
        <v>0.22701475595913737</v>
      </c>
      <c r="H54" s="67">
        <f>1/(C54*0.001/C56+H51*0.001/M51+P59)</f>
        <v>0.20811654526534862</v>
      </c>
      <c r="I54" s="67">
        <f>1/(C54*0.001/C56+I51*0.001/M51+P59)</f>
        <v>0.17226528854435832</v>
      </c>
      <c r="J54" s="67">
        <f>1/(C54*0.001/C56+J51*0.001/M51+P59)</f>
        <v>0.14695077149155036</v>
      </c>
      <c r="K54" s="68">
        <f>1/(C54*0.001/C56+K51*0.001/M51+P59)</f>
        <v>0.12812299807815503</v>
      </c>
      <c r="L54" s="11"/>
      <c r="M54" s="11"/>
      <c r="N54" s="11"/>
      <c r="O54" s="90" t="s">
        <v>51</v>
      </c>
      <c r="P54" s="17">
        <v>99999</v>
      </c>
      <c r="Q54" s="15">
        <v>0</v>
      </c>
      <c r="R54" s="42"/>
    </row>
    <row r="55" spans="1:20" ht="54.75" x14ac:dyDescent="0.25">
      <c r="A55" s="22"/>
      <c r="B55" s="36" t="s">
        <v>58</v>
      </c>
      <c r="C55" s="57" t="s">
        <v>14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90" t="s">
        <v>52</v>
      </c>
      <c r="P55" s="17">
        <v>99999</v>
      </c>
      <c r="Q55" s="15">
        <v>0</v>
      </c>
      <c r="R55" s="42"/>
    </row>
    <row r="56" spans="1:20" ht="43.5" customHeight="1" thickBot="1" x14ac:dyDescent="0.3">
      <c r="A56" s="22"/>
      <c r="B56" s="35" t="s">
        <v>138</v>
      </c>
      <c r="C56" s="29">
        <f>Sojaerijuhtivused!$B$11</f>
        <v>0.8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90"/>
      <c r="P56" s="17"/>
      <c r="Q56" s="15"/>
      <c r="R56" s="42"/>
    </row>
    <row r="57" spans="1:20" ht="65.25" customHeight="1" x14ac:dyDescent="0.25">
      <c r="A57" s="22"/>
      <c r="B57" s="58"/>
      <c r="C57" s="59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90" t="s">
        <v>6</v>
      </c>
      <c r="P57" s="17">
        <f>Sojaerijuhtivused!$B$40</f>
        <v>0.04</v>
      </c>
      <c r="Q57" s="15"/>
      <c r="R57" s="42"/>
    </row>
    <row r="58" spans="1:20" ht="15.75" x14ac:dyDescent="0.25">
      <c r="A58" s="22"/>
      <c r="B58" s="58"/>
      <c r="C58" s="59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90"/>
      <c r="P58" s="17"/>
      <c r="Q58" s="15"/>
      <c r="R58" s="42"/>
    </row>
    <row r="59" spans="1:20" ht="47.25" x14ac:dyDescent="0.25">
      <c r="A59" s="22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48" t="s">
        <v>53</v>
      </c>
      <c r="P59" s="17">
        <f>P49+Q52*0.001/P52+Q53*0.001/P53+Q54*0.001/P54+Q55*0.001/P55+P57</f>
        <v>0.18000000000000002</v>
      </c>
      <c r="Q59" s="15"/>
      <c r="R59" s="42"/>
    </row>
    <row r="60" spans="1:20" ht="15.75" thickBot="1" x14ac:dyDescent="0.3">
      <c r="A60" s="2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91"/>
      <c r="P60" s="45"/>
      <c r="Q60" s="46"/>
      <c r="R60" s="47"/>
    </row>
    <row r="61" spans="1:20" ht="15.75" thickBo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93"/>
      <c r="P61" s="17"/>
      <c r="Q61" s="15"/>
      <c r="R61" s="11"/>
    </row>
    <row r="62" spans="1:20" ht="15.75" thickBot="1" x14ac:dyDescent="0.3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108" t="s">
        <v>60</v>
      </c>
      <c r="P62" s="109"/>
      <c r="Q62" s="109"/>
      <c r="R62" s="110"/>
    </row>
    <row r="63" spans="1:20" ht="33.75" thickBot="1" x14ac:dyDescent="0.4">
      <c r="A63" s="22"/>
      <c r="B63" s="11"/>
      <c r="C63" s="11"/>
      <c r="D63" s="5"/>
      <c r="E63" s="5"/>
      <c r="F63" s="5"/>
      <c r="G63" s="5"/>
      <c r="H63" s="11"/>
      <c r="I63" s="11"/>
      <c r="J63" s="11"/>
      <c r="K63" s="11"/>
      <c r="L63" s="11"/>
      <c r="M63" s="11"/>
      <c r="N63" s="11"/>
      <c r="O63" s="90"/>
      <c r="P63" s="12" t="s">
        <v>134</v>
      </c>
      <c r="Q63" s="25" t="s">
        <v>46</v>
      </c>
      <c r="R63" s="42"/>
      <c r="T63" s="3"/>
    </row>
    <row r="64" spans="1:20" ht="19.5" thickBot="1" x14ac:dyDescent="0.35">
      <c r="A64" s="22"/>
      <c r="B64" s="111" t="s">
        <v>18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3"/>
      <c r="N64" s="11"/>
      <c r="O64" s="90" t="s">
        <v>5</v>
      </c>
      <c r="P64" s="17">
        <f>Sojaerijuhtivused!$B$38</f>
        <v>0.13</v>
      </c>
      <c r="Q64" s="15"/>
      <c r="R64" s="42"/>
    </row>
    <row r="65" spans="1:18" ht="48" thickBot="1" x14ac:dyDescent="0.3">
      <c r="A65" s="22"/>
      <c r="B65" s="114" t="s">
        <v>133</v>
      </c>
      <c r="C65" s="115"/>
      <c r="D65" s="118" t="s">
        <v>56</v>
      </c>
      <c r="E65" s="130"/>
      <c r="F65" s="130"/>
      <c r="G65" s="130"/>
      <c r="H65" s="130"/>
      <c r="I65" s="130"/>
      <c r="J65" s="130"/>
      <c r="K65" s="131"/>
      <c r="L65" s="27" t="s">
        <v>55</v>
      </c>
      <c r="M65" s="55" t="s">
        <v>137</v>
      </c>
      <c r="N65" s="11"/>
      <c r="O65" s="90"/>
      <c r="P65" s="17"/>
      <c r="Q65" s="15"/>
      <c r="R65" s="42"/>
    </row>
    <row r="66" spans="1:18" s="2" customFormat="1" ht="15.75" customHeight="1" thickBot="1" x14ac:dyDescent="0.3">
      <c r="A66" s="23"/>
      <c r="B66" s="116"/>
      <c r="C66" s="117"/>
      <c r="D66" s="31">
        <v>0</v>
      </c>
      <c r="E66" s="31">
        <v>100</v>
      </c>
      <c r="F66" s="32">
        <v>150</v>
      </c>
      <c r="G66" s="32">
        <v>180</v>
      </c>
      <c r="H66" s="32">
        <v>200</v>
      </c>
      <c r="I66" s="32">
        <v>250</v>
      </c>
      <c r="J66" s="33">
        <v>300</v>
      </c>
      <c r="K66" s="34">
        <v>350</v>
      </c>
      <c r="L66" s="28" t="s">
        <v>3</v>
      </c>
      <c r="M66" s="30">
        <f>Sojaerijuhtivused!$B$16</f>
        <v>0.04</v>
      </c>
      <c r="N66" s="6"/>
      <c r="O66" s="90"/>
      <c r="P66" s="7"/>
      <c r="Q66" s="6"/>
      <c r="R66" s="26"/>
    </row>
    <row r="67" spans="1:18" ht="15" customHeight="1" x14ac:dyDescent="0.25">
      <c r="A67" s="22"/>
      <c r="B67" s="121" t="s">
        <v>59</v>
      </c>
      <c r="C67" s="38">
        <v>250</v>
      </c>
      <c r="D67" s="69">
        <f>1/(C67*0.001/C71+D66*0.001/M66+P74)</f>
        <v>2.030456852791878</v>
      </c>
      <c r="E67" s="70">
        <f>1/(C67*0.001/C71+E66*0.001/M66+P74)</f>
        <v>0.33416875522138678</v>
      </c>
      <c r="F67" s="70">
        <f>1/(C67*0.001/C71+F66*0.001/M66+P74)</f>
        <v>0.23571007660577492</v>
      </c>
      <c r="G67" s="70">
        <f>1/(C67*0.001/C71+G66*0.001/M66+P74)</f>
        <v>0.20030045067601404</v>
      </c>
      <c r="H67" s="70">
        <f>1/(C67*0.001/C71+H66*0.001/M66+P74)</f>
        <v>0.18206645425580337</v>
      </c>
      <c r="I67" s="70">
        <f>1/(C67*0.001/C71+I66*0.001/M66+P74)</f>
        <v>0.14831294030404155</v>
      </c>
      <c r="J67" s="70">
        <f>1/(C67*0.001/C71+J66*0.001/M66+P74)</f>
        <v>0.12511729746637473</v>
      </c>
      <c r="K67" s="71">
        <f>1/(C67*0.001/C71+K66*0.001/M66+P74)</f>
        <v>0.10819583446037329</v>
      </c>
      <c r="L67" s="11"/>
      <c r="M67" s="11"/>
      <c r="N67" s="11"/>
      <c r="O67" s="44" t="s">
        <v>0</v>
      </c>
      <c r="P67" s="17">
        <f>Sojaerijuhtivused!$B$4</f>
        <v>2</v>
      </c>
      <c r="Q67" s="15">
        <v>10</v>
      </c>
      <c r="R67" s="42"/>
    </row>
    <row r="68" spans="1:18" ht="15" customHeight="1" x14ac:dyDescent="0.25">
      <c r="A68" s="22"/>
      <c r="B68" s="122"/>
      <c r="C68" s="39">
        <v>430</v>
      </c>
      <c r="D68" s="72">
        <f>1/(C68*0.001/C71+D66*0.001/M66+P74)</f>
        <v>1.3937282229965156</v>
      </c>
      <c r="E68" s="64">
        <f>1/(C68*0.001/C71+E66*0.001/M66+P74)</f>
        <v>0.31080031080031079</v>
      </c>
      <c r="F68" s="64">
        <f>1/(C68*0.001/C71+F66*0.001/M66+P74)</f>
        <v>0.22383883603805263</v>
      </c>
      <c r="G68" s="64">
        <f>1/(C68*0.001/C71+G66*0.001/M66+P74)</f>
        <v>0.19166267369429807</v>
      </c>
      <c r="H68" s="64">
        <f>1/(C68*0.001/C71+H66*0.001/M66+P74)</f>
        <v>0.17490161783996505</v>
      </c>
      <c r="I68" s="64">
        <f>1/(C68*0.001/C71+I66*0.001/M66+P74)</f>
        <v>0.14352350197344815</v>
      </c>
      <c r="J68" s="64">
        <f>1/(C68*0.001/C71+J66*0.001/M66+P74)</f>
        <v>0.12169151201703682</v>
      </c>
      <c r="K68" s="65">
        <f>1/(C68*0.001/C71+K66*0.001/M66+P74)</f>
        <v>0.10562450488513336</v>
      </c>
      <c r="L68" s="11"/>
      <c r="M68" s="11"/>
      <c r="N68" s="11"/>
      <c r="O68" s="44" t="s">
        <v>0</v>
      </c>
      <c r="P68" s="17">
        <f>Sojaerijuhtivused!$B$4</f>
        <v>2</v>
      </c>
      <c r="Q68" s="15">
        <v>10</v>
      </c>
      <c r="R68" s="42"/>
    </row>
    <row r="69" spans="1:18" ht="15" customHeight="1" thickBot="1" x14ac:dyDescent="0.3">
      <c r="A69" s="22"/>
      <c r="B69" s="123"/>
      <c r="C69" s="40">
        <v>500</v>
      </c>
      <c r="D69" s="73">
        <f>1/(C69*0.001/C71+D66*0.001/M66+P74)</f>
        <v>1.2422360248447204</v>
      </c>
      <c r="E69" s="67">
        <f>1/(C69*0.001/C71+E66*0.001/M66+P74)</f>
        <v>0.30257186081694398</v>
      </c>
      <c r="F69" s="67">
        <f>1/(C69*0.001/C71+F66*0.001/M66+P74)</f>
        <v>0.21953896816684962</v>
      </c>
      <c r="G69" s="67">
        <f>1/(C69*0.001/C71+G66*0.001/M66+P74)</f>
        <v>0.18850141376060323</v>
      </c>
      <c r="H69" s="67">
        <f>1/(C69*0.001/C71+H66*0.001/M66+P74)</f>
        <v>0.17226528854435832</v>
      </c>
      <c r="I69" s="67">
        <f>1/(C69*0.001/C71+I66*0.001/M66+P74)</f>
        <v>0.14174344436569808</v>
      </c>
      <c r="J69" s="67">
        <f>1/(C69*0.001/C71+J66*0.001/M66+P74)</f>
        <v>0.12040939193257075</v>
      </c>
      <c r="K69" s="68">
        <f>1/(C69*0.001/C71+K66*0.001/M66+P74)</f>
        <v>0.10465724751439037</v>
      </c>
      <c r="L69" s="11"/>
      <c r="M69" s="11"/>
      <c r="N69" s="11"/>
      <c r="O69" s="90" t="s">
        <v>51</v>
      </c>
      <c r="P69" s="17">
        <v>99999</v>
      </c>
      <c r="Q69" s="15">
        <v>0</v>
      </c>
      <c r="R69" s="42"/>
    </row>
    <row r="70" spans="1:18" ht="54.75" x14ac:dyDescent="0.25">
      <c r="A70" s="22"/>
      <c r="B70" s="36" t="s">
        <v>58</v>
      </c>
      <c r="C70" s="57" t="s">
        <v>14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90" t="s">
        <v>52</v>
      </c>
      <c r="P70" s="17">
        <v>99999</v>
      </c>
      <c r="Q70" s="15">
        <v>0</v>
      </c>
      <c r="R70" s="42"/>
    </row>
    <row r="71" spans="1:18" ht="43.5" customHeight="1" thickBot="1" x14ac:dyDescent="0.3">
      <c r="A71" s="22"/>
      <c r="B71" s="35" t="s">
        <v>138</v>
      </c>
      <c r="C71" s="29">
        <f>Sojaerijuhtivused!$B$11</f>
        <v>0.8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90"/>
      <c r="P71" s="17"/>
      <c r="Q71" s="15"/>
      <c r="R71" s="42"/>
    </row>
    <row r="72" spans="1:18" ht="65.25" customHeight="1" x14ac:dyDescent="0.25">
      <c r="A72" s="22"/>
      <c r="B72" s="58"/>
      <c r="C72" s="59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90" t="s">
        <v>6</v>
      </c>
      <c r="P72" s="17">
        <f>Sojaerijuhtivused!$B$40</f>
        <v>0.04</v>
      </c>
      <c r="Q72" s="15"/>
      <c r="R72" s="42"/>
    </row>
    <row r="73" spans="1:18" ht="15.75" x14ac:dyDescent="0.25">
      <c r="A73" s="22"/>
      <c r="B73" s="58"/>
      <c r="C73" s="59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90"/>
      <c r="P73" s="17"/>
      <c r="Q73" s="15"/>
      <c r="R73" s="42"/>
    </row>
    <row r="74" spans="1:18" ht="47.25" x14ac:dyDescent="0.25">
      <c r="A74" s="22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48" t="s">
        <v>142</v>
      </c>
      <c r="P74" s="17">
        <f>P64+Q67*0.001/P67+Q68*0.001/P68+Q69*0.001/P69+Q70*0.001/P70+P72</f>
        <v>0.18000000000000002</v>
      </c>
      <c r="Q74" s="15"/>
      <c r="R74" s="42"/>
    </row>
    <row r="75" spans="1:18" ht="15.75" thickBot="1" x14ac:dyDescent="0.3">
      <c r="A75" s="24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91"/>
      <c r="P75" s="45"/>
      <c r="Q75" s="46"/>
      <c r="R75" s="47"/>
    </row>
    <row r="76" spans="1:18" ht="15.75" thickBot="1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93"/>
      <c r="P76" s="17"/>
      <c r="Q76" s="15"/>
      <c r="R76" s="11"/>
    </row>
    <row r="77" spans="1:18" ht="15.75" thickBot="1" x14ac:dyDescent="0.3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108" t="s">
        <v>60</v>
      </c>
      <c r="P77" s="109"/>
      <c r="Q77" s="109"/>
      <c r="R77" s="110"/>
    </row>
    <row r="78" spans="1:18" ht="33.75" thickBot="1" x14ac:dyDescent="0.4">
      <c r="A78" s="22"/>
      <c r="B78" s="11"/>
      <c r="C78" s="11"/>
      <c r="D78" s="5"/>
      <c r="E78" s="5"/>
      <c r="F78" s="5"/>
      <c r="G78" s="5"/>
      <c r="H78" s="11"/>
      <c r="I78" s="11"/>
      <c r="J78" s="11"/>
      <c r="K78" s="11"/>
      <c r="L78" s="11"/>
      <c r="M78" s="11"/>
      <c r="N78" s="11"/>
      <c r="O78" s="90"/>
      <c r="P78" s="12" t="s">
        <v>134</v>
      </c>
      <c r="Q78" s="25" t="s">
        <v>46</v>
      </c>
      <c r="R78" s="42"/>
    </row>
    <row r="79" spans="1:18" ht="19.5" thickBot="1" x14ac:dyDescent="0.35">
      <c r="A79" s="22"/>
      <c r="B79" s="111" t="s">
        <v>40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3"/>
      <c r="N79" s="11"/>
      <c r="O79" s="90" t="s">
        <v>5</v>
      </c>
      <c r="P79" s="17">
        <f>Sojaerijuhtivused!$B$38</f>
        <v>0.13</v>
      </c>
      <c r="Q79" s="15"/>
      <c r="R79" s="42"/>
    </row>
    <row r="80" spans="1:18" ht="48" thickBot="1" x14ac:dyDescent="0.3">
      <c r="A80" s="22"/>
      <c r="B80" s="114" t="s">
        <v>133</v>
      </c>
      <c r="C80" s="115"/>
      <c r="D80" s="118" t="s">
        <v>56</v>
      </c>
      <c r="E80" s="130"/>
      <c r="F80" s="130"/>
      <c r="G80" s="130"/>
      <c r="H80" s="130"/>
      <c r="I80" s="130"/>
      <c r="J80" s="130"/>
      <c r="K80" s="131"/>
      <c r="L80" s="27" t="s">
        <v>55</v>
      </c>
      <c r="M80" s="55" t="s">
        <v>137</v>
      </c>
      <c r="N80" s="11"/>
      <c r="O80" s="90"/>
      <c r="P80" s="17"/>
      <c r="Q80" s="15"/>
      <c r="R80" s="42"/>
    </row>
    <row r="81" spans="1:18" ht="15.75" customHeight="1" thickBot="1" x14ac:dyDescent="0.3">
      <c r="A81" s="23"/>
      <c r="B81" s="116"/>
      <c r="C81" s="117"/>
      <c r="D81" s="31">
        <v>0</v>
      </c>
      <c r="E81" s="32">
        <v>150</v>
      </c>
      <c r="F81" s="32">
        <v>180</v>
      </c>
      <c r="G81" s="32">
        <v>200</v>
      </c>
      <c r="H81" s="32">
        <v>250</v>
      </c>
      <c r="I81" s="33">
        <v>300</v>
      </c>
      <c r="J81" s="34">
        <v>350</v>
      </c>
      <c r="K81" s="34">
        <v>400</v>
      </c>
      <c r="L81" s="28" t="s">
        <v>37</v>
      </c>
      <c r="M81" s="30">
        <f>Sojaerijuhtivused!$B$17</f>
        <v>5.6000000000000001E-2</v>
      </c>
      <c r="N81" s="6"/>
      <c r="O81" s="90"/>
      <c r="P81" s="7"/>
      <c r="Q81" s="6"/>
      <c r="R81" s="26"/>
    </row>
    <row r="82" spans="1:18" x14ac:dyDescent="0.25">
      <c r="A82" s="22"/>
      <c r="B82" s="121" t="s">
        <v>59</v>
      </c>
      <c r="C82" s="38">
        <v>250</v>
      </c>
      <c r="D82" s="69">
        <f>1/(C82*0.001/C86+D81*0.001/M81+P89)</f>
        <v>1.2084592145015105</v>
      </c>
      <c r="E82" s="70">
        <f>1/(C82*0.001/C86+E81*0.001/M81+P89)</f>
        <v>0.2852195171641031</v>
      </c>
      <c r="F82" s="70">
        <f>1/(C82*0.001/C86+F81*0.001/M81+P89)</f>
        <v>0.24741539277193603</v>
      </c>
      <c r="G82" s="70">
        <f>1/(C82*0.001/C86+G81*0.001/M81+P89)</f>
        <v>0.22732808313712752</v>
      </c>
      <c r="H82" s="70">
        <f>1/(C82*0.001/C86+H81*0.001/M81+P89)</f>
        <v>0.18897212661132484</v>
      </c>
      <c r="I82" s="70">
        <f>1/(C82*0.001/C86+I81*0.001/M81+P89)</f>
        <v>0.16169082404573543</v>
      </c>
      <c r="J82" s="70">
        <f>1/(C82*0.001/C86+J81*0.001/M81+P89)</f>
        <v>0.1412928293889085</v>
      </c>
      <c r="K82" s="71">
        <f>1/(C82*0.001/C86+K81*0.001/M81+P89)</f>
        <v>0.12546489223461935</v>
      </c>
      <c r="L82" s="11"/>
      <c r="M82" s="11"/>
      <c r="N82" s="11"/>
      <c r="O82" s="44" t="s">
        <v>0</v>
      </c>
      <c r="P82" s="17">
        <f>Sojaerijuhtivused!$B$4</f>
        <v>2</v>
      </c>
      <c r="Q82" s="15">
        <v>10</v>
      </c>
      <c r="R82" s="42"/>
    </row>
    <row r="83" spans="1:18" x14ac:dyDescent="0.25">
      <c r="A83" s="22"/>
      <c r="B83" s="122"/>
      <c r="C83" s="39">
        <v>430</v>
      </c>
      <c r="D83" s="72">
        <f>1/(C83*0.001/C86+D81*0.001/M81+P89)</f>
        <v>0.95011876484560576</v>
      </c>
      <c r="E83" s="64">
        <f>1/(C83*0.001/C86+E81*0.001/M81+P89)</f>
        <v>0.26801952713697713</v>
      </c>
      <c r="F83" s="64">
        <f>1/(C83*0.001/C86+F81*0.001/M81+P89)</f>
        <v>0.23436846070143136</v>
      </c>
      <c r="G83" s="64">
        <f>1/(C83*0.001/C86+G81*0.001/M81+P89)</f>
        <v>0.21626631652120182</v>
      </c>
      <c r="H83" s="64">
        <f>1/(C83*0.001/C86+H81*0.001/M81+P89)</f>
        <v>0.18126497054444229</v>
      </c>
      <c r="I83" s="64">
        <f>1/(C83*0.001/C86+I81*0.001/M81+P89)</f>
        <v>0.15601493285785928</v>
      </c>
      <c r="J83" s="64">
        <f>1/(C83*0.001/C86+J81*0.001/M81+P89)</f>
        <v>0.13693940431359122</v>
      </c>
      <c r="K83" s="65">
        <f>1/(C83*0.001/C86+K81*0.001/M81+P89)</f>
        <v>0.12202030766549005</v>
      </c>
      <c r="L83" s="11"/>
      <c r="M83" s="11"/>
      <c r="N83" s="11"/>
      <c r="O83" s="44" t="s">
        <v>1</v>
      </c>
      <c r="P83" s="17">
        <f>Sojaerijuhtivused!$B$22</f>
        <v>0.06</v>
      </c>
      <c r="Q83" s="15">
        <v>15</v>
      </c>
      <c r="R83" s="42"/>
    </row>
    <row r="84" spans="1:18" ht="15.75" thickBot="1" x14ac:dyDescent="0.3">
      <c r="A84" s="22"/>
      <c r="B84" s="123"/>
      <c r="C84" s="40">
        <v>500</v>
      </c>
      <c r="D84" s="73">
        <f>1/(C84*0.001/C86+D81*0.001/M81+P89)</f>
        <v>0.8771929824561403</v>
      </c>
      <c r="E84" s="67">
        <f>1/(C84*0.001/C86+E81*0.001/M81+P89)</f>
        <v>0.26187803965581746</v>
      </c>
      <c r="F84" s="67">
        <f>1/(C84*0.001/C86+F81*0.001/M81+P89)</f>
        <v>0.22965879265091865</v>
      </c>
      <c r="G84" s="67">
        <f>1/(C84*0.001/C86+G81*0.001/M81+P89)</f>
        <v>0.21224984839296546</v>
      </c>
      <c r="H84" s="67">
        <f>1/(C84*0.001/C86+H81*0.001/M81+P89)</f>
        <v>0.17843487127198573</v>
      </c>
      <c r="I84" s="67">
        <f>1/(C84*0.001/C86+I81*0.001/M81+P89)</f>
        <v>0.15391380826737028</v>
      </c>
      <c r="J84" s="67">
        <f>1/(C84*0.001/C86+J81*0.001/M81+P89)</f>
        <v>0.13531799729364005</v>
      </c>
      <c r="K84" s="68">
        <f>1/(C84*0.001/C86+K81*0.001/M81+P89)</f>
        <v>0.12073128665056916</v>
      </c>
      <c r="L84" s="11"/>
      <c r="M84" s="11"/>
      <c r="N84" s="11"/>
      <c r="O84" s="90" t="s">
        <v>51</v>
      </c>
      <c r="P84" s="17">
        <v>99999</v>
      </c>
      <c r="Q84" s="15">
        <v>0</v>
      </c>
      <c r="R84" s="42"/>
    </row>
    <row r="85" spans="1:18" ht="68.25" customHeight="1" x14ac:dyDescent="0.25">
      <c r="A85" s="22"/>
      <c r="B85" s="36" t="s">
        <v>58</v>
      </c>
      <c r="C85" s="57" t="s">
        <v>14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90" t="s">
        <v>52</v>
      </c>
      <c r="P85" s="17">
        <v>99999</v>
      </c>
      <c r="Q85" s="15">
        <v>0</v>
      </c>
      <c r="R85" s="42"/>
    </row>
    <row r="86" spans="1:18" ht="32.25" thickBot="1" x14ac:dyDescent="0.3">
      <c r="A86" s="22"/>
      <c r="B86" s="35" t="s">
        <v>138</v>
      </c>
      <c r="C86" s="29">
        <f>Sojaerijuhtivused!$B$11</f>
        <v>0.8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90"/>
      <c r="P86" s="17"/>
      <c r="Q86" s="15"/>
      <c r="R86" s="42"/>
    </row>
    <row r="87" spans="1:18" ht="15.75" x14ac:dyDescent="0.25">
      <c r="A87" s="22"/>
      <c r="B87" s="58"/>
      <c r="C87" s="59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90" t="s">
        <v>6</v>
      </c>
      <c r="P87" s="17">
        <f>P79</f>
        <v>0.13</v>
      </c>
      <c r="Q87" s="15"/>
      <c r="R87" s="42"/>
    </row>
    <row r="88" spans="1:18" ht="15.75" x14ac:dyDescent="0.25">
      <c r="A88" s="22"/>
      <c r="B88" s="58"/>
      <c r="C88" s="59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90"/>
      <c r="P88" s="17"/>
      <c r="Q88" s="15"/>
      <c r="R88" s="42"/>
    </row>
    <row r="89" spans="1:18" ht="47.25" x14ac:dyDescent="0.25">
      <c r="A89" s="2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48" t="s">
        <v>142</v>
      </c>
      <c r="P89" s="17">
        <f>P79+Q82*0.001/P82+Q83*0.001/P83+Q84*0.001/P84+Q85*0.001/P85+P87</f>
        <v>0.51500000000000001</v>
      </c>
      <c r="Q89" s="15"/>
      <c r="R89" s="42"/>
    </row>
    <row r="90" spans="1:18" ht="15.75" thickBot="1" x14ac:dyDescent="0.3">
      <c r="A90" s="24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91"/>
      <c r="P90" s="45"/>
      <c r="Q90" s="46"/>
      <c r="R90" s="47"/>
    </row>
  </sheetData>
  <mergeCells count="27">
    <mergeCell ref="B82:B84"/>
    <mergeCell ref="O47:R47"/>
    <mergeCell ref="B49:M49"/>
    <mergeCell ref="B50:C51"/>
    <mergeCell ref="D50:K50"/>
    <mergeCell ref="O77:R77"/>
    <mergeCell ref="B52:B54"/>
    <mergeCell ref="O62:R62"/>
    <mergeCell ref="B64:M64"/>
    <mergeCell ref="B65:C66"/>
    <mergeCell ref="D65:K65"/>
    <mergeCell ref="B67:B69"/>
    <mergeCell ref="B35:C36"/>
    <mergeCell ref="D35:K35"/>
    <mergeCell ref="B79:M79"/>
    <mergeCell ref="B80:C81"/>
    <mergeCell ref="D80:K80"/>
    <mergeCell ref="B20:C21"/>
    <mergeCell ref="D20:K20"/>
    <mergeCell ref="O17:R17"/>
    <mergeCell ref="O32:R32"/>
    <mergeCell ref="B34:M34"/>
    <mergeCell ref="O2:R2"/>
    <mergeCell ref="B4:M4"/>
    <mergeCell ref="B5:C6"/>
    <mergeCell ref="D5:K5"/>
    <mergeCell ref="B19:M19"/>
  </mergeCells>
  <pageMargins left="0.7" right="0.61011904761904767" top="1.1607142857142858" bottom="0.41666666666666669" header="0.23809523809523808" footer="0.3"/>
  <pageSetup paperSize="9" orientation="landscape" r:id="rId1"/>
  <headerFooter>
    <oddHeader>&amp;LTabelid koostanud:
&amp;"-,Bold"CoStaatik Projekt OÜ&amp;"-,Regular"
www.costaatik.ee
info@costaatik.ee&amp;R&amp;G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15</vt:i4>
      </vt:variant>
    </vt:vector>
  </HeadingPairs>
  <TitlesOfParts>
    <vt:vector size="15" baseType="lpstr">
      <vt:lpstr>Tabelite kasutusjuhised</vt:lpstr>
      <vt:lpstr>Lisamaterjalid</vt:lpstr>
      <vt:lpstr>Sojaerijuhtivused</vt:lpstr>
      <vt:lpstr>Betoonsein</vt:lpstr>
      <vt:lpstr>Columbia-Kivi</vt:lpstr>
      <vt:lpstr>Fibo</vt:lpstr>
      <vt:lpstr>Aeroc</vt:lpstr>
      <vt:lpstr>Puitkarkass</vt:lpstr>
      <vt:lpstr>Silikaattellis</vt:lpstr>
      <vt:lpstr>Savitellis</vt:lpstr>
      <vt:lpstr>Tuhaplokk</vt:lpstr>
      <vt:lpstr>Katus_Puit</vt:lpstr>
      <vt:lpstr>Katus_Betoon</vt:lpstr>
      <vt:lpstr>Katus_PlekkKandeprofiil</vt:lpstr>
      <vt:lpstr>Katus_Olemasolevad</vt:lpstr>
    </vt:vector>
  </TitlesOfParts>
  <Company>CoStaatik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</dc:creator>
  <cp:lastModifiedBy>Marko Unt</cp:lastModifiedBy>
  <cp:lastPrinted>2011-04-26T16:03:49Z</cp:lastPrinted>
  <dcterms:created xsi:type="dcterms:W3CDTF">2011-04-13T14:48:00Z</dcterms:created>
  <dcterms:modified xsi:type="dcterms:W3CDTF">2018-03-19T07:32:17Z</dcterms:modified>
</cp:coreProperties>
</file>